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f37555fabf017d/Documenten/GFI/G7 MLRE report/"/>
    </mc:Choice>
  </mc:AlternateContent>
  <xr:revisionPtr revIDLastSave="0" documentId="8_{36659881-E618-42E1-97B8-A05661CFA069}" xr6:coauthVersionLast="47" xr6:coauthVersionMax="47" xr10:uidLastSave="{00000000-0000-0000-0000-000000000000}"/>
  <bookViews>
    <workbookView xWindow="-110" yWindow="-110" windowWidth="19420" windowHeight="10420" firstSheet="12" activeTab="16" xr2:uid="{37CEDF08-0CDF-4BD6-9D6B-8DC8BC50ED32}"/>
  </bookViews>
  <sheets>
    <sheet name="US-Case sources" sheetId="24" r:id="rId1"/>
    <sheet name="US-Value_RC_PEP_GTO" sheetId="2" r:id="rId2"/>
    <sheet name="US-Money origin" sheetId="5" r:id="rId3"/>
    <sheet name="US-ML typologies" sheetId="3" r:id="rId4"/>
    <sheet name="US-Gatekeepers" sheetId="4" r:id="rId5"/>
    <sheet name="UK" sheetId="6" r:id="rId6"/>
    <sheet name="UK-Case sources" sheetId="8" r:id="rId7"/>
    <sheet name="UK-Value_RC_PEP" sheetId="10" r:id="rId8"/>
    <sheet name="UK-Money origin" sheetId="9" r:id="rId9"/>
    <sheet name="UK-ML typologies" sheetId="11" r:id="rId10"/>
    <sheet name="UK-Gatekeepers" sheetId="12" r:id="rId11"/>
    <sheet name="CA" sheetId="13" r:id="rId12"/>
    <sheet name="CA-Case Sources" sheetId="15" r:id="rId13"/>
    <sheet name="CA-Value_RC_PEP" sheetId="17" r:id="rId14"/>
    <sheet name="CA-Money origin" sheetId="19" r:id="rId15"/>
    <sheet name="CA-ML typologies" sheetId="21" r:id="rId16"/>
    <sheet name="CA-Gatekeepers" sheetId="23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3" l="1"/>
  <c r="C3" i="23"/>
  <c r="C4" i="23"/>
  <c r="C5" i="23"/>
  <c r="C6" i="23"/>
  <c r="C7" i="23"/>
  <c r="C8" i="23"/>
  <c r="C9" i="23"/>
  <c r="C2" i="21"/>
  <c r="C3" i="21"/>
  <c r="C4" i="21"/>
  <c r="C5" i="21"/>
  <c r="C6" i="21"/>
  <c r="C7" i="21"/>
  <c r="C8" i="21"/>
  <c r="C9" i="21"/>
  <c r="C2" i="19"/>
  <c r="C3" i="19"/>
  <c r="C4" i="19"/>
  <c r="C5" i="19"/>
  <c r="C6" i="19"/>
  <c r="C7" i="19"/>
  <c r="C8" i="19"/>
  <c r="C9" i="19"/>
  <c r="C10" i="19"/>
  <c r="C11" i="19"/>
  <c r="D3" i="17"/>
  <c r="D4" i="17"/>
  <c r="D5" i="17"/>
  <c r="D6" i="17"/>
  <c r="D7" i="17"/>
  <c r="D8" i="17"/>
  <c r="D9" i="17"/>
  <c r="D10" i="17"/>
  <c r="D11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6" i="17"/>
  <c r="D27" i="17"/>
  <c r="D28" i="17"/>
  <c r="D29" i="17"/>
  <c r="D30" i="17"/>
  <c r="D31" i="17"/>
  <c r="D32" i="17"/>
  <c r="D33" i="17"/>
  <c r="D34" i="17"/>
  <c r="D35" i="17"/>
  <c r="D36" i="17"/>
  <c r="C2" i="12"/>
  <c r="C3" i="12"/>
  <c r="C4" i="12"/>
  <c r="C5" i="12"/>
  <c r="C6" i="12"/>
  <c r="C2" i="11"/>
  <c r="C3" i="11"/>
  <c r="C4" i="11"/>
  <c r="C5" i="11"/>
  <c r="C6" i="11"/>
  <c r="C7" i="11"/>
  <c r="C8" i="11"/>
  <c r="C9" i="11"/>
  <c r="D2" i="10"/>
  <c r="D3" i="10"/>
  <c r="D4" i="10"/>
  <c r="D5" i="10"/>
  <c r="D6" i="10"/>
  <c r="D9" i="10"/>
  <c r="D10" i="10"/>
  <c r="D11" i="10"/>
  <c r="D13" i="10"/>
  <c r="D14" i="10"/>
  <c r="D15" i="10"/>
  <c r="D16" i="10"/>
  <c r="D17" i="10"/>
  <c r="D19" i="10"/>
  <c r="D20" i="10"/>
  <c r="D21" i="10"/>
  <c r="D22" i="10"/>
  <c r="D23" i="10"/>
  <c r="D24" i="10"/>
  <c r="D25" i="10"/>
  <c r="D27" i="10"/>
  <c r="D28" i="10"/>
  <c r="D29" i="10"/>
  <c r="D30" i="10"/>
  <c r="D31" i="10"/>
  <c r="D32" i="10"/>
  <c r="D33" i="10"/>
  <c r="D35" i="10"/>
  <c r="C2" i="9"/>
  <c r="C3" i="9"/>
  <c r="C4" i="9"/>
  <c r="C5" i="9"/>
  <c r="C6" i="9"/>
  <c r="C7" i="9"/>
  <c r="C8" i="9"/>
  <c r="C9" i="9"/>
  <c r="C10" i="9"/>
  <c r="C11" i="9"/>
  <c r="C12" i="9"/>
  <c r="C13" i="9"/>
  <c r="C14" i="9"/>
  <c r="C3" i="5"/>
  <c r="C4" i="5"/>
  <c r="C5" i="5"/>
  <c r="C6" i="5"/>
  <c r="C7" i="5"/>
  <c r="C8" i="5"/>
  <c r="C9" i="5"/>
  <c r="C10" i="5"/>
  <c r="C11" i="5"/>
  <c r="C12" i="5"/>
  <c r="C14" i="5"/>
  <c r="C15" i="5"/>
  <c r="C16" i="5"/>
  <c r="C17" i="5"/>
  <c r="C18" i="5"/>
  <c r="C19" i="5"/>
  <c r="C20" i="5"/>
  <c r="C21" i="5"/>
  <c r="C13" i="5"/>
  <c r="C22" i="5"/>
  <c r="C23" i="5"/>
  <c r="C24" i="5"/>
  <c r="C25" i="5"/>
  <c r="C26" i="5"/>
  <c r="C27" i="5"/>
  <c r="C28" i="5"/>
  <c r="C2" i="5"/>
</calcChain>
</file>

<file path=xl/sharedStrings.xml><?xml version="1.0" encoding="utf-8"?>
<sst xmlns="http://schemas.openxmlformats.org/spreadsheetml/2006/main" count="1451" uniqueCount="561">
  <si>
    <t>Case number</t>
  </si>
  <si>
    <t>Case</t>
  </si>
  <si>
    <t>US</t>
  </si>
  <si>
    <t>US1</t>
  </si>
  <si>
    <t>US2</t>
  </si>
  <si>
    <t>US3</t>
  </si>
  <si>
    <t>US4</t>
  </si>
  <si>
    <t>US5</t>
  </si>
  <si>
    <t>US6</t>
  </si>
  <si>
    <t>US7</t>
  </si>
  <si>
    <t>US8</t>
  </si>
  <si>
    <t>US9</t>
  </si>
  <si>
    <t>US10</t>
  </si>
  <si>
    <t>US11</t>
  </si>
  <si>
    <t>US12</t>
  </si>
  <si>
    <t>US13</t>
  </si>
  <si>
    <t>US14</t>
  </si>
  <si>
    <t>Kolomoisky &amp; Boholiubov embezzled PrivatBank money in Texas, Ohio, Kentucky</t>
  </si>
  <si>
    <t>Manafort laundering money NY and Virginia real estate</t>
  </si>
  <si>
    <t>Former Gambia president Jammeh launders corrupt money</t>
  </si>
  <si>
    <t>Nigerian oil minister Madueke forfeits NY and CA properties acquired with corrupt proceeds</t>
  </si>
  <si>
    <t>Co-conspirator Nigerian oil minister Aluko acquires LA property</t>
  </si>
  <si>
    <t>1MDB scandal</t>
  </si>
  <si>
    <t>Manhatten skyscraper slush fund for Iran government</t>
  </si>
  <si>
    <t>Trump tower all-cash transactions using anonymous companies</t>
  </si>
  <si>
    <t>Venezuelan PDVSA embezzled oil money</t>
  </si>
  <si>
    <t>Honduran officials launder funds in New Orleans</t>
  </si>
  <si>
    <t>Texan doctor launders health care fraud money through real estate</t>
  </si>
  <si>
    <t>Guinean Minister of Mines launders Chinese bribes</t>
  </si>
  <si>
    <t>Professional money launderer for Iranian government, Zong, launders money in US real estate</t>
  </si>
  <si>
    <t>Daughter Congolese ruler uses state funds to buy luxury NY apartment</t>
  </si>
  <si>
    <t>Son Congolese president uses state oil money for Miami condo</t>
  </si>
  <si>
    <t>Las Vegas real estate broker launders Mexican drug money</t>
  </si>
  <si>
    <t>Harvard college admission scandal</t>
  </si>
  <si>
    <t>Sham sale of house to defraud Federal Trade Commission</t>
  </si>
  <si>
    <t>Kuwaiti officials buy Beverly Hills mountain</t>
  </si>
  <si>
    <t>Mexican scammer forfeits more than 80 pieces of real estate</t>
  </si>
  <si>
    <t>Dubai smuggling tycoon spends big on real estate</t>
  </si>
  <si>
    <t>Former Trump adviser Sater funnels money in real estate projects</t>
  </si>
  <si>
    <t>Chinese money launderer for Iran invests in EB-5</t>
  </si>
  <si>
    <t>Former Chinese government official invests corrupt money in EB-5</t>
  </si>
  <si>
    <t>Malaysian Taib family's multi-billion dollar real estate group</t>
  </si>
  <si>
    <t>Bitcoin scam artist buys Texas real estate with diverted funds</t>
  </si>
  <si>
    <t>Cleveland boxer launders drug money through real estate</t>
  </si>
  <si>
    <t>Nirav Modi's Punjab National Bank fraud money in New York apartments</t>
  </si>
  <si>
    <t>Texan real estate of Mexican governor of Coahuila Mexico</t>
  </si>
  <si>
    <t>San Antonio businessman's investment fraud</t>
  </si>
  <si>
    <t>US-Japan Medical bill Ponzi scheme</t>
  </si>
  <si>
    <t>Renewable fuel tax credits defrauded from IRS laundered through real estate transactions</t>
  </si>
  <si>
    <t>Chinese-Canadian businessman's fraud money in US commercial real estate</t>
  </si>
  <si>
    <t>Veracruz governor built real estate empire</t>
  </si>
  <si>
    <t>Venezuelan bribe money in Miami property</t>
  </si>
  <si>
    <t>Brazilian conglomerate holding company pays bribes through New York real estate</t>
  </si>
  <si>
    <t>Alaskan drilling company employee diverts funds into real estate</t>
  </si>
  <si>
    <t>Guatemalan Senator launders Odebrecht and drug money in Miami property</t>
  </si>
  <si>
    <t>Guatemalan Minister of Mines and Energy owns Miami condo</t>
  </si>
  <si>
    <t>Odebrecht-linked Ecuadorian official with Florida properties</t>
  </si>
  <si>
    <t>Venezuelan billionaire bribes Venezuelan officials with homes</t>
  </si>
  <si>
    <t>Former Venezuelan treasurer Andrade receives bribes as US homes</t>
  </si>
  <si>
    <t>Peruvian millionaire linked to Oderbecht scandal lives luxury life in Florida</t>
  </si>
  <si>
    <t>Former Mexican security minister linked to drugs cartel</t>
  </si>
  <si>
    <t>Former Oaxaca governor have inexplicable wealth and own 6 US properties</t>
  </si>
  <si>
    <t>Venezuelan Oberto brothers stolen PDVSA money</t>
  </si>
  <si>
    <t>Illicit enrichment former Mexican oil workers union leader</t>
  </si>
  <si>
    <t>Ecuador tries to seize Miami properties from Isaias brothers</t>
  </si>
  <si>
    <t>Mexican media mogul accused of funneling illegl campaign contributions in Guatemala</t>
  </si>
  <si>
    <t>Guatemala port authority's comptroller takes bribes and resides in Florida</t>
  </si>
  <si>
    <t>Saudi Arabian top adviser parks government money in Boston</t>
  </si>
  <si>
    <t>Owner sanctioned coal tradining company invest in EB-5</t>
  </si>
  <si>
    <t>Former Tamaulipas governor launders money in Texan real estate</t>
  </si>
  <si>
    <t>Employee Washington company embezzles money into Hawaiian real estate</t>
  </si>
  <si>
    <t>Indianapolis property investor launders money</t>
  </si>
  <si>
    <t>Birmingham doctor launders health care fraud money</t>
  </si>
  <si>
    <t>Value</t>
  </si>
  <si>
    <t>US15</t>
  </si>
  <si>
    <t>US16</t>
  </si>
  <si>
    <t>US17</t>
  </si>
  <si>
    <t>US18</t>
  </si>
  <si>
    <t>US19</t>
  </si>
  <si>
    <t>US20</t>
  </si>
  <si>
    <t>US21</t>
  </si>
  <si>
    <t>US22</t>
  </si>
  <si>
    <t>US23</t>
  </si>
  <si>
    <t>US24</t>
  </si>
  <si>
    <t>US25</t>
  </si>
  <si>
    <t>US26</t>
  </si>
  <si>
    <t>US27</t>
  </si>
  <si>
    <t>US28</t>
  </si>
  <si>
    <t>US29</t>
  </si>
  <si>
    <t>US30</t>
  </si>
  <si>
    <t>Unknown</t>
  </si>
  <si>
    <t>US32</t>
  </si>
  <si>
    <t>US31</t>
  </si>
  <si>
    <t>US33</t>
  </si>
  <si>
    <t>US34</t>
  </si>
  <si>
    <t>US35</t>
  </si>
  <si>
    <t>US36</t>
  </si>
  <si>
    <t>US37</t>
  </si>
  <si>
    <t>US38</t>
  </si>
  <si>
    <t>US39</t>
  </si>
  <si>
    <t>US40</t>
  </si>
  <si>
    <t>US42</t>
  </si>
  <si>
    <t>US41</t>
  </si>
  <si>
    <t>US43</t>
  </si>
  <si>
    <t>US44</t>
  </si>
  <si>
    <t>US45</t>
  </si>
  <si>
    <t>US46</t>
  </si>
  <si>
    <t>US47</t>
  </si>
  <si>
    <t>US48</t>
  </si>
  <si>
    <t>US49</t>
  </si>
  <si>
    <t>US50</t>
  </si>
  <si>
    <t>US51</t>
  </si>
  <si>
    <t>US52</t>
  </si>
  <si>
    <t>US53</t>
  </si>
  <si>
    <t>US54</t>
  </si>
  <si>
    <t>US55</t>
  </si>
  <si>
    <t>US56</t>
  </si>
  <si>
    <t>PEP</t>
  </si>
  <si>
    <t>Yes</t>
  </si>
  <si>
    <t>No</t>
  </si>
  <si>
    <t>PEP country</t>
  </si>
  <si>
    <t>Ukraine</t>
  </si>
  <si>
    <t>Gambia</t>
  </si>
  <si>
    <t>Nigeria</t>
  </si>
  <si>
    <t>Malaysia</t>
  </si>
  <si>
    <t>Iran</t>
  </si>
  <si>
    <t>Haiti</t>
  </si>
  <si>
    <t>Venezuela</t>
  </si>
  <si>
    <t>Honduras</t>
  </si>
  <si>
    <t>Guinea</t>
  </si>
  <si>
    <t>Congo</t>
  </si>
  <si>
    <t>Kuwait</t>
  </si>
  <si>
    <t>Kazakhstan</t>
  </si>
  <si>
    <t>China</t>
  </si>
  <si>
    <t>Mexico</t>
  </si>
  <si>
    <t>Brazil</t>
  </si>
  <si>
    <t>Guatemala</t>
  </si>
  <si>
    <t>Ecuador</t>
  </si>
  <si>
    <t>Peru</t>
  </si>
  <si>
    <t>Saudi Arabia</t>
  </si>
  <si>
    <t>N/A</t>
  </si>
  <si>
    <t>Count</t>
  </si>
  <si>
    <t>Third parties</t>
  </si>
  <si>
    <t>Renovations</t>
  </si>
  <si>
    <t>Successive sales</t>
  </si>
  <si>
    <t>Overvaluation</t>
  </si>
  <si>
    <t>Undervaluation</t>
  </si>
  <si>
    <t>Investment fund</t>
  </si>
  <si>
    <t>Purchase real estate to generate legitimate income</t>
  </si>
  <si>
    <t>Company structures</t>
  </si>
  <si>
    <t>EB-5 visa scheme</t>
  </si>
  <si>
    <t>Mortgage schemes</t>
  </si>
  <si>
    <t>Leasing schemes</t>
  </si>
  <si>
    <t>Money Laundering Typology</t>
  </si>
  <si>
    <t>Gatekeeper</t>
  </si>
  <si>
    <t>Real estate property management</t>
  </si>
  <si>
    <t>Real estate development company</t>
  </si>
  <si>
    <t>Mortgage broker</t>
  </si>
  <si>
    <t>Accounting firm/accountant:</t>
  </si>
  <si>
    <t>Real estate investment company</t>
  </si>
  <si>
    <t>Company service provider</t>
  </si>
  <si>
    <t>Investment advisor</t>
  </si>
  <si>
    <t>Bank</t>
  </si>
  <si>
    <t>Auctioner</t>
  </si>
  <si>
    <t>Money Service Business</t>
  </si>
  <si>
    <t>Private lender</t>
  </si>
  <si>
    <t>Percentage (of total cases)</t>
  </si>
  <si>
    <t>Lawyers/Law Firms</t>
  </si>
  <si>
    <t>Real Estate Agents/Brokers</t>
  </si>
  <si>
    <t>Title &amp; escrow agents and companies</t>
  </si>
  <si>
    <t>Country</t>
  </si>
  <si>
    <t>Region</t>
  </si>
  <si>
    <t>Panama</t>
  </si>
  <si>
    <t>Italy</t>
  </si>
  <si>
    <t>Spain</t>
  </si>
  <si>
    <t>Kyrgyzstan</t>
  </si>
  <si>
    <t>Japan</t>
  </si>
  <si>
    <t>North Korea</t>
  </si>
  <si>
    <t>Latin America</t>
  </si>
  <si>
    <t>Middle East</t>
  </si>
  <si>
    <t>East Asia</t>
  </si>
  <si>
    <t>Europe</t>
  </si>
  <si>
    <t>Sub-Saharan Africa</t>
  </si>
  <si>
    <t>Central Asia</t>
  </si>
  <si>
    <t>South Asia</t>
  </si>
  <si>
    <t>North America</t>
  </si>
  <si>
    <t>U.S.</t>
  </si>
  <si>
    <t>India</t>
  </si>
  <si>
    <t>Republic of the Congo</t>
  </si>
  <si>
    <t>Residential real estate</t>
  </si>
  <si>
    <t>Commercial real estate</t>
  </si>
  <si>
    <t>2016-2019</t>
  </si>
  <si>
    <t>2017-2018</t>
  </si>
  <si>
    <t>2013-2020</t>
  </si>
  <si>
    <t>2013 - 2021</t>
  </si>
  <si>
    <t>2015-2019</t>
  </si>
  <si>
    <t>2020-2021</t>
  </si>
  <si>
    <t>https://www.dallasnews.com/business/real-estate/2020/08/06/us-wants-to-seize-north-dallas-office-campus-it-says-was-bought-with-laundered-ukrainian-money/ https://www.nydailynews.com/news/national/ny-ukraine-oligarchs-money-laundering-real-estate-complaint-20200808-ae73ksbyafbnvkykwbje2bzsh4-story.html</t>
  </si>
  <si>
    <t>https://www.curbed.com/2018/8/10/17674584/money-laundering-real-estate-paul-manafort-trial</t>
  </si>
  <si>
    <t>Indictment Manafort</t>
  </si>
  <si>
    <t>https://www.jdsupra.com/legalnews/civil-forfeiture-of-real-estate-to-14066/</t>
  </si>
  <si>
    <t>Forfeiture complaint Potomac Property</t>
  </si>
  <si>
    <t>DOJ complaint 2017</t>
  </si>
  <si>
    <t xml:space="preserve">DOJ complaint 2020 </t>
  </si>
  <si>
    <t>https://mondovisione.com/media-and-resources/news/united-states-reaches-settlement-to-recover-more-than-60-million-involving-mala/ ; https://www.reuters.com/article/us-malaysia-politics-1mdb-financier/luxury-mansion-linked-to-malaysias-1mdb-fund-scandal-to-be-sold-idUSKCN1SA05I</t>
  </si>
  <si>
    <t>https://qz.com/1019253/iran-used-shell-companies-to-hide-its-sanctions-busting-ownership-of-new-york-skyscraper-650-fifth-avenue/</t>
  </si>
  <si>
    <t>https://www.buzzfeednews.com/article/thomasfrank/secret-money-how-trump-made-millions-selling-condos-to#.doydxX302k</t>
  </si>
  <si>
    <t>https://www.miamiherald.com/news/local/article217125090.html + https://www.miamiherald.com/article245378960.html + https://therealdeal.com/miami/2020/08/21/venezuelan-who-purchased-brickell-flatiron-condo-pleads-guilty-to-money-laundering/</t>
  </si>
  <si>
    <t>https://www.occrp.org/en/daily/8694-us-court-sentences-honduran-man-for-money-laundering</t>
  </si>
  <si>
    <t>Forfeiture complaint (2015)</t>
  </si>
  <si>
    <t>https://www.cnn.com/2018/05/15/health/texas-doctor-medical-fraud-bn/index.html + https://www.themonitor.com/2018/08/17/doctor-faces-new-charges-two-employees-arrested/</t>
  </si>
  <si>
    <t>Indictment (2018)</t>
  </si>
  <si>
    <t>https://www.reuters.com/article/us-usa-guinea-corruption-idUSKBN17Z2KJ</t>
  </si>
  <si>
    <t>https://www.adn.com/alaska-news/crime-courts/2016/08/02/feds-take-property-in-international-money-laundering-case/ + https://www.politico.com/magazine/story/2017/07/14/iran-money-laundering-kenneth-zong-215372</t>
  </si>
  <si>
    <t>https://www.globalwitness.org/en/campaigns/corruption-and-money-laundering/trumps-luxury-condo-a-congolese-state-affair/ + https://qz.com/africa/1591638/congo-president-allegedly-laundered-millions-through-trump-condo/</t>
  </si>
  <si>
    <t>https://www.wsj.com/articles/prosecutors-seek-to-seize-miami-penthouse-allegedly-linked-to-republic-of-congo-presidents-son-11592615406 + https://www.riskscreen.com/kyc360/news/miami-feds-file-lawsuit-to-seize-congo-ministers-3-million-biscayne-bay-penthouse/ + https://www.globalwitness.org/en/campaigns/oil-gas-and-mining/congolese-kleptocracy/</t>
  </si>
  <si>
    <t>https://www.occrp.org/en/daily/8280-las-vegas-real-estate-broker-accused-of-laundering-drug-money</t>
  </si>
  <si>
    <t>Criminal complaint (2018)</t>
  </si>
  <si>
    <t>https://www.bostonglobe.com/metro/2019/04/04/bought-fencing-coach-house-then-his-son-got-into-harvard/EIWVMIxUFQ1XweY1xfB1GK/story.html?p1=Article_Inline_Text_Link</t>
  </si>
  <si>
    <t>https://huntingtonnow.com/3-accused-of-30-million-scam/</t>
  </si>
  <si>
    <t>https://www.dailynews.com/2020/07/19/u-s-sues-in-la-to-recover-104-million-in-embezzled-kuwaiti-funds-money-financed-real-estate-and-luxury-purchases/ + https://www.nytimes.com/2018/07/28/business/billion-dollar-property-beverly-hills.html</t>
  </si>
  <si>
    <t>https://www.expressnews.com/news/local/article/Lawsuit-Mexican-banker-ran-scheme-to-launder-9238076.php +https://www.expressnews.com/news/local/article/Money-laundering-fallout-feds-selling-homes-15078331.php</t>
  </si>
  <si>
    <t>https://www.occrp.org/en/plunder-and-patronage/a-real-estate-empire-built-on-dark-money</t>
  </si>
  <si>
    <t>https://www.newsweek.com/donald-trump-felix-sater-tower-1375485 + https://www.occrp.org/en/daily/6691-trump-associate-agrees-to-cooperate-in-international-money-laundering-investigation?src=ilaw</t>
  </si>
  <si>
    <t>https://www.cleveland.com/business/2012/06/cleveland_international_fund.html</t>
  </si>
  <si>
    <t>https://www.seattletimes.com/seattle-news/crime/chinese-immigrant-who-bought-eastside-home-with-laundered-money-pleads-guilty-to-eb-5-visa-fraud/ + https://www.latimes.com/local/lanow/la-me-ln-wife-fugitive-chinese-20170110-story.html</t>
  </si>
  <si>
    <t>https://www.courtlistener.com/recap/gov.uscourts.cand.361313/gov.uscourts.cand.361313.1.0.pdf + https://www.coindesk.com/doj-indicts-founder-of-anti-money-laundering-bitcoin-project-for-money-laundering</t>
  </si>
  <si>
    <t>https://www.cleveland.com/court-justice/2019/07/former-cleveland-boxer-admits-to-laundering-drug-money-through-real-estate-training-roosters-for-cockfights.html + https://www.cleveland.com/court-justice/2020/02/former-cleveland-boxer-sentenced-to-prison-for-laundering-drug-money-through-west-side-real-estate.html</t>
  </si>
  <si>
    <t>https://www.business-standard.com/article/current-affairs/months-before-pnb-scam-blew-up-nirav-modi-bought-property-in-new-york-118090200078_1.html + https://www.dnaindia.com/business/report-nirav-modi-aides-move-us-court-to-quash-subpoenas-issued-by-pnb-2649061</t>
  </si>
  <si>
    <t>https://www.expressnews.com/news/local/article/Former-Mexican-border-governor-pleads-guilty-to-15347975.php</t>
  </si>
  <si>
    <t>https://www.mysanantonio.com/news/local/article/Ex-banker-sentenced-for-bilking-millions-of-6882413.php</t>
  </si>
  <si>
    <t>https://www.reuters.com/article/us-mri-fraud-japan/las-vegas-businessman-gets-50-years-prison-in-1-5-billion-ponzi-scheme-idUSKCN1ST2TK</t>
  </si>
  <si>
    <t>SEC complaint (2014)</t>
  </si>
  <si>
    <t>https://www.sltrib.com/ne ws/politics/2019/07/19/look-some-businesses/</t>
  </si>
  <si>
    <t>https://financialpost.com/news/fp-street/police-seek-arrest-of-chinese-canadian-businessman-in-fraud-and-money-laundering-case + https://www.nzherald.co.nz/nz/auckland-finance-firm-fined-255m-for-hiding-moguls-53m-mother-and-son-duo-also-fined/V266MLWYEGQQ4XXAMBN5Q4NESE/ + https://chronicleillinois.com/news/mchenry-county-news/harvard-motorola-site-forfeited-by-justice-department/</t>
  </si>
  <si>
    <t>https://plus.lexis.com/search?crid=fdd791d3-0836-4523-be2b-50926c1b076b&amp;pdsearchterms=LNSDUID-ALM-FLBSRV-201907022SOUTHFLORIDAHOMEPURCHASESLINKEDTOVENEZUELANBRIBERYSCHEME&amp;pdbypasscitatordocs=False&amp;pdmfid=1530671&amp;pdisurlapi=true + https://www.law360.com/articles/1214463</t>
  </si>
  <si>
    <t>https://www.kaaltv.com/world-news/brazilian-meatpacker-fined-256-million-in-us-for-bribes/5894783/?cat=10159</t>
  </si>
  <si>
    <t>https://www.law360.com/articles/1227946/conocophillips-accuses-ex-worker-of-7-3m-fraud-scheme</t>
  </si>
  <si>
    <t>https://www.miamiherald.com/news/local/immigration/article243460476.html + https://www.riskscreen.com/kyc360/news/guatemalan-banker-busted-in-drug-laundering-probe-targeting-politician-others/</t>
  </si>
  <si>
    <t>https://www.miamiherald.com/news/local/immigration/article243460476.html</t>
  </si>
  <si>
    <t>https://www.miamiherald.com/news/local/immigration/article243460476.html + https://www.mcclatchydc.com/latest-news/article227306369.html</t>
  </si>
  <si>
    <t>https://www.miamiherald.com/news/local/immigration/article243460476.html + https://home.treasury.gov/news/press-releases/sm583</t>
  </si>
  <si>
    <t>https://home.treasury.gov/news/press-releases/sm583 + https://www.bizjournals.com/southflorida/news/2019/06/12/andrade-former-palm-beach-mansion-sold.html</t>
  </si>
  <si>
    <t>https://www.miamiherald.com/news/local/immigration/article243460476.html + https://usaherald.com/summit-americas-odebrecht-corruption-scandal/</t>
  </si>
  <si>
    <t>https://www.miamiherald.com/news/local/immigration/article243460476.html + https://www.eluniversal.com.mx/english/genaro-garcia-luna-inexplicably-built-fortune-6-years</t>
  </si>
  <si>
    <t>https://www.nytimes.com/2015/02/11/nyregion/jose-murat-casab-mexico-pri-luxury-condos-us.html + https://www.forbes.com/sites/doliaestevez/2015/02/12/former-mexican-governor-considers-suing-the-ny-times-over-article-on-lavish-properties-in-u-s/#4de2e2e655c9</t>
  </si>
  <si>
    <t>https://www.miamiherald.com/news/local/immigration/article243460476.html + https://www.mcclatchydc.com/news/investigations/article245397070.html</t>
  </si>
  <si>
    <t>https://www.miamiherald.com/news/local/immigration/article243460476.html + http://www.lapoliticaeslapolitica.com/2013/02/it-has-been-said-that-fortune-amassed.html</t>
  </si>
  <si>
    <t>https://www.miamiherald.com/news/local/immigration/article243460476.html + https://www.miamiherald.com/news/local/immigration/article245397070.html</t>
  </si>
  <si>
    <t>https://www.miamiherald.com/news/local/immigration/article243460476.html + https://www.insightcrime.org/news/brief/interpol-issues-warrant-for-guatemala-businesswomen/</t>
  </si>
  <si>
    <t>https://www.bostonglobe.com/2021/03/30/business/how-eight-fancy-boston-condos-figure-into-fight-over-saudi-throne/</t>
  </si>
  <si>
    <t>https://www.wsj.com/articles/chinese-man-tied-to-north-korean-trade-applied-for-u-s-investment-visa-1516900647</t>
  </si>
  <si>
    <t>https://www.mysanantonio.com/news/local/article/Former-Mexican-politician-pleads-guilty-to-money-16057149.php</t>
  </si>
  <si>
    <t>https://www.wthr.com/article/news/crime/local-property-investor-arrested-for-illegal-business-activity/531-59ff52a3-1ccc-4f3f-b3c2-794a6ff98890</t>
  </si>
  <si>
    <t>https://www.justice.gov/usao-ndal/pr/birmingham-doctor-and-co-conspirators-sentenced-78-million-health-care-fraud-unlawful-1</t>
  </si>
  <si>
    <t>Year</t>
  </si>
  <si>
    <t>GTO county</t>
  </si>
  <si>
    <t>Non-GTO county</t>
  </si>
  <si>
    <t>Unkown</t>
  </si>
  <si>
    <t>News sources</t>
  </si>
  <si>
    <t>DOJ/enforcement source 1</t>
  </si>
  <si>
    <t>DOJ/enforcement source 2</t>
  </si>
  <si>
    <t>DOJ/enforcement source 3</t>
  </si>
  <si>
    <t>Forfeiture compliant Dallas</t>
  </si>
  <si>
    <t>Forfeiture complaint Cleveland</t>
  </si>
  <si>
    <t>Forfeiture complaint Louisville</t>
  </si>
  <si>
    <t>DOJ complaing 2019</t>
  </si>
  <si>
    <t>DOJ complaints 2016</t>
  </si>
  <si>
    <t>2019 Federal Appeals Court</t>
  </si>
  <si>
    <t>Forfeiture Jury Verdict (2017)</t>
  </si>
  <si>
    <t>Plea deal Krull (2018)</t>
  </si>
  <si>
    <t>Indictment (Texas) of 5 defendants (2017)</t>
  </si>
  <si>
    <t>Criminal Complaint (Florida) of 8 defendants (2018)</t>
  </si>
  <si>
    <t>Indictment (2017)</t>
  </si>
  <si>
    <t>Appeals (2018)</t>
  </si>
  <si>
    <t>Complaint (2016)</t>
  </si>
  <si>
    <t>Forfeiture complaint (2020)</t>
  </si>
  <si>
    <t>Forfeiture complaint (2014)</t>
  </si>
  <si>
    <t>Press release DOJ</t>
  </si>
  <si>
    <t>Complaint (2019)</t>
  </si>
  <si>
    <t xml:space="preserve">Forfeiture complaint (2018) </t>
  </si>
  <si>
    <t>Indictment (2014)</t>
  </si>
  <si>
    <t>https://www.sarawakreport.org/2016/04/found-sarawaks-stolen-wealth-is-locked-in-a-treasure-trove-in-the-southern-united-states/ + https://www.gao.gov/assets/gao-17-195.pdf</t>
  </si>
  <si>
    <t>Indictment (2020)</t>
  </si>
  <si>
    <t>Forfeiture Complaint (2020)</t>
  </si>
  <si>
    <t>Press release DOJ + Guilty pleas 2019</t>
  </si>
  <si>
    <t>Plea Chacin (2019)</t>
  </si>
  <si>
    <t xml:space="preserve">Plea Veroes (2019) </t>
  </si>
  <si>
    <t>DOJ press release + Plea agreement (2020)</t>
  </si>
  <si>
    <t>Civil complaint ConocoPhilips (2019)</t>
  </si>
  <si>
    <t>DOJ press release</t>
  </si>
  <si>
    <t>Guilty plea (2018)</t>
  </si>
  <si>
    <t>Forfeiture order (2019)</t>
  </si>
  <si>
    <t>Information (2017)</t>
  </si>
  <si>
    <t>Indictment</t>
  </si>
  <si>
    <t>https://www.bbc.com/news/uk-43823962</t>
  </si>
  <si>
    <t>Ukrainian crime gang using offshore firms to secretly invest millions of pounds in the UK,</t>
  </si>
  <si>
    <t>UK34</t>
  </si>
  <si>
    <r>
      <t>https://economictimes.indiatimes.com/news/politics-and-nation/uk-court-rejects-nirav-modis-bail-for-the-seventh-time-in-punjab-national-bank-fraud-case/articleshow/78875129.cms?from=mdr https://economictimes.indiatimes.com/news/politics-and-nation/nirav-modi-uk-extradition-judgment-in-pnb-money-laundering-case-to-be-delivered-after-dec-1/articleshow/77785161.cms?from=mdr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 xml:space="preserve">https://www.ndtv.com/india-news/nirav-modis-assets-worth-rs-330-crore-including-flats-in-london-and-mumbai-seized-2259283 </t>
    </r>
  </si>
  <si>
    <t>Nirav Modi's Punjab National Bank fraud money in London property</t>
  </si>
  <si>
    <t>UK33</t>
  </si>
  <si>
    <r>
      <t>https://www.businesstoday.in/current/economy-politics/robet-vadra-the-flats-in-london-enforcement-directorate-money-laundering-case/story/318362.html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>https://economictimes.indiatimes.com/news/politics-and-nation/undeclared-properties-purchased-in-london-allegedly-linked-to-robert-vadra-under-scanner/articleshow/67805382.cms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 xml:space="preserve">https://www.newsbytesapp.com/news/india/all-about-robert-vadra-s-money-laundering-case/story https://theprint.in/india/ed-claims-to-have-nailed-vadra-link-with-london-property-after-dubai-businessmans-arrest/352845/ </t>
    </r>
  </si>
  <si>
    <t>Indian PEPs use corrupt money to acquire London and UAE properties</t>
  </si>
  <si>
    <t>UK32</t>
  </si>
  <si>
    <r>
      <t>https://www.birminghammail.co.uk/news/midlands-news/kashaf-khans-solihull-home-bought-16856413 https://www.dailymail.co.uk/news/article-7422345/Money-launderer-bought-house-cash-claimed-came-winning-Pakistan-lottery-123-times.html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>https://www.telegraph.co.uk/news/2019/09/03/money-launderer-claimed-won-lottery-123-times-forced-pay-back/</t>
    </r>
  </si>
  <si>
    <t>NCA confiscates Solihull home from convicted money launderer</t>
  </si>
  <si>
    <t>UK31</t>
  </si>
  <si>
    <t xml:space="preserve">https://www.ft.com/content/379d2c7e-15d9-11ea-9ee4-11f260415385 https://www.theguardian.com/uk-news/2019/dec/03/pakistani-tycoon-malik-riaz-hussain-hands-over-pounds-190m-to-uk-authorities-nca- https://www.thetimes.co.uk/article/50m-london-home-to-be-sold-is-largest-asset-recovery-by-national-crime-agency-65mqrk3v6 </t>
  </si>
  <si>
    <t>Largest private property developer from Pakistan subject to UWO</t>
  </si>
  <si>
    <t>UK30</t>
  </si>
  <si>
    <t>https://www.dawn.com/news/1433580</t>
  </si>
  <si>
    <t>Pakistani politician accused of corruption has Surrey property portfolio</t>
  </si>
  <si>
    <t>UK29</t>
  </si>
  <si>
    <t xml:space="preserve">https://timesofindia.indiatimes.com/india/mirchi-took-help-of-mossack-fonseca-to-launder-dirty-money-buy-properties-in-uk/articleshow/74154603.cms https://www.thenews.com.pk/latest/587211-iqbal-mirchi-died-7-years-ago-but-his-chase-continues </t>
  </si>
  <si>
    <t>Indian drug lord launders money throuh real estate</t>
  </si>
  <si>
    <t>UK28</t>
  </si>
  <si>
    <t xml:space="preserve">https://www.dailymail.co.uk/news/article-8056849/Tommy-Adams-ordered-pay-1-2m-face-seven-years-bars.html https://www.cps.gov.uk/cps/news/tommy-adams-ordered-repay-ps124m-dirty-cash-laundering-operation https://www.standard.co.uk/news/crime/that-s-another-100k-you-owe-gangster-caught-by-brag-on-tape-a4380221.html </t>
  </si>
  <si>
    <t>Criminal running a money laundering operation gained properties in London and Cyprus</t>
  </si>
  <si>
    <t>UK27</t>
  </si>
  <si>
    <r>
      <t>https://thediplomat.com/2018/02/the-ablyazov-affair-fraud-on-an-epic-scale/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>http://www.bailii.org/ew/cases/EWHC/Comm/2012/237.html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 xml:space="preserve">https://www.independent.co.uk/news/uk/home-news/london-property-boom-built-dirty-money-10083527.html </t>
    </r>
  </si>
  <si>
    <t>Former Kazakh minister funnels money from Kazakh BTA bank into UK real estate</t>
  </si>
  <si>
    <t>UK26</t>
  </si>
  <si>
    <t>UK25</t>
  </si>
  <si>
    <r>
      <t>https://www.justice.gov/opa/press-release/file/973671/download</t>
    </r>
    <r>
      <rPr>
        <u/>
        <sz val="11"/>
        <color rgb="FF000000"/>
        <rFont val="Arial"/>
        <family val="2"/>
      </rPr>
      <t xml:space="preserve"> </t>
    </r>
  </si>
  <si>
    <t>UK24</t>
  </si>
  <si>
    <t>https://www.tribuneindia.com/news/nation/ed-attaches-rana-kapoors-london-flat-worth-rs-127-crore-in-money-laundering-case-146393</t>
  </si>
  <si>
    <t>Indian bribery money in London property</t>
  </si>
  <si>
    <t>UK23</t>
  </si>
  <si>
    <t>https://www.gedlingeye.co.uk/news/man-who-bought-land-and-property-with-criminal-money-ordered-to-pay-back-more-than-1m/</t>
  </si>
  <si>
    <t>Drugs money laundering through houses, land and a wind turbine</t>
  </si>
  <si>
    <t>UK22</t>
  </si>
  <si>
    <t>https://www.dailyrecord.co.uk/news/crime/bermuda-conman-bought-glasgow-property-12039420</t>
  </si>
  <si>
    <t>Accountant for Bermuda government amasses small property empire</t>
  </si>
  <si>
    <t>UK21</t>
  </si>
  <si>
    <t xml:space="preserve">https://www.birminghammail.co.uk/news/midlands-news/mapped-every-city-home-used-18841023 https://www.bbc.com/news/uk-england-birmingham-53889509 </t>
  </si>
  <si>
    <t>Birmingham and Northern Ireland property empire seized by NCA</t>
  </si>
  <si>
    <t>UK20</t>
  </si>
  <si>
    <t>https://www.birminghamupdates.com/nca-seize-birmingham-property-linked-to-drug-trafficking-money-laundering-gang/</t>
  </si>
  <si>
    <t>Properties seized from organized crime grouo involved in drug trafficking and mortgage fraud</t>
  </si>
  <si>
    <t>UK19</t>
  </si>
  <si>
    <r>
      <t>https://www.lettingagenttoday.co.uk/breaking-news/2019/1/massive-multi-millionbuy-to-let-fiddle-exposed-in-court?source=newsticker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>https://www.manchestereveningnews.co.uk/news/greater-manchester-news/scott-rowbotham-ross-mckay-fraud-15632007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 xml:space="preserve">https://www.landlordtoday.co.uk/breaking-news/2019/1/corrupt-lawyer-jailed-for-helping-fraudster-build-a-10-8m-btl-property-empire?source=newsticker </t>
    </r>
  </si>
  <si>
    <t>Huge Manchester real estate portfolio acquired with assistance of drug dealers</t>
  </si>
  <si>
    <t>UK18</t>
  </si>
  <si>
    <t xml:space="preserve">https://www.walesonline.co.uk/news/wales-news/mother-two-who-laundered-money-14463558 https://www.walesonline.co.uk/news/wales-news/money-launderers-used-proceeds-fund-14240485 https://www.dailymail.co.uk/news/article-5348077/Welsh-crooks-jailed-luxury-money-laundering-lifestyle.html </t>
  </si>
  <si>
    <t>Crime group purchases properties all cash</t>
  </si>
  <si>
    <t>UK17</t>
  </si>
  <si>
    <t xml:space="preserve">https://www.shropshirestar.com/news/crime/2020/09/02/woman-arrested-in-property-rental-network-money-laundering-probe/ https://www.expressandstar.com/news/crime/2019/12/20/property-fixer-for-drugs-and-prostitution-gangs-locked-up/ https://www.bbc.com/news/uk-england-hereford-worcester-50858299 https://www.birminghammail.co.uk/news/midlands-news/chinese-mastermind-pleads-guilty-running-17052394 https://www.scmp.com/week-asia/people/article/3043069/chinese-criminal-estate-agent-jailed-britain-arranging-brothels </t>
  </si>
  <si>
    <t>Chinese fraudster involved in human trafficking secured hundres of rental agreements</t>
  </si>
  <si>
    <t>UK16</t>
  </si>
  <si>
    <r>
      <t xml:space="preserve">https://www.globalwitness.org/en/campaigns/corruption-and-money-laundering/mystery-baker-street/ </t>
    </r>
    <r>
      <rPr>
        <u/>
        <sz val="11"/>
        <color rgb="FF1155CC"/>
        <rFont val="Arial"/>
        <family val="2"/>
      </rPr>
      <t>https://www.globalwitness.org/en/press-releases/100bn-of-property-in-england-and-wales-is-secretly-owned-estimates-show/</t>
    </r>
    <r>
      <rPr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>https://www.globalwitness.org/documents/18036/Mystery_on_baker_street_for_digital_use_FINAL.pdf</t>
    </r>
    <r>
      <rPr>
        <sz val="11"/>
        <color rgb="FF000000"/>
        <rFont val="Arial"/>
        <family val="2"/>
      </rPr>
      <t xml:space="preserve"> </t>
    </r>
  </si>
  <si>
    <t>Former Kazakh secret police chief owns Baker street properties</t>
  </si>
  <si>
    <t>UK15</t>
  </si>
  <si>
    <t xml:space="preserve">https://www.dailymail.co.uk/news/article-7856257/Scot-Young-laundered-dirty-money-Russian-gangsters-including-Putin-critic-Boris-Berezovsky.html https://www.armstrongeconomics.com/uncategorized/berezovsky-is-dead/ https://medium.com/@hanna.liubakova/sold-out-london-how-britains-capital-became-home-to-the-super-rich-432ad6bfddcd </t>
  </si>
  <si>
    <t>Money launderers for Russian gangsters stash money in British propeerties</t>
  </si>
  <si>
    <t>UK14</t>
  </si>
  <si>
    <t>https://mg.co.za/article/2016-04-21-saraki-offers-rich-wife-defence-in-panama-papers-findings/ https://therealdeal.com/2018/02/25/five-london-properties-accused-of-being-bought-with-dirty-money/</t>
  </si>
  <si>
    <t>Ex-president of Nigerian senate uses wife's name to acquire UK properties</t>
  </si>
  <si>
    <t>UK13</t>
  </si>
  <si>
    <t>https://www.dailymail.co.uk/news/article-3708344/Three-Colonel-Gaddafi-s-henchmen-living-Britain-fleeing-Libya-millions-pounds-laundering-money-UK-bank-accounts.html https://www.buzzfeed.com/janebradley/qaddafi-henchmen-in-britain?utm_term=.xdMZ1DjknZ#.rknJMR3nGJ https://therealdeal.com/2018/02/25/five-london-properties-accused-of-being-bought-with-dirty-money/</t>
  </si>
  <si>
    <t>Libyan generals suspected of laundering millions through properties in UK</t>
  </si>
  <si>
    <t>UK12</t>
  </si>
  <si>
    <t xml:space="preserve">https://navalny.com/p/4346/ https://abcnews.go.com/International/londongrad-real-life-fight-dirty-money-flowing-london/story?id=60334856 https://www.occrp.org/en/daily/4207-russia-deputy-pm-owns-us-18-million-flat-in-london-navalny-sayss https://therealdeal.com/2018/02/25/five-london-properties-accused-of-being-bought-with-dirty-money/ </t>
  </si>
  <si>
    <t>Russian First Deputy Prime Minister owns luxury Westminister properties</t>
  </si>
  <si>
    <t>UK11</t>
  </si>
  <si>
    <t xml:space="preserve">https://www.belfasttelegraph.co.uk/news/northern-ireland/northern-ireland-woman-served-with-mcmafia-wealth-order-in-32m-property-probe-38362037.html https://www.nationalcrimeagency.gov.uk/news/nca-secures-unexplained-wealth-order-against-properties-owned-by-a-northern-irish-woman https://www.bbc.com/news/uk-northern-ireland-49178074 https://www.theguardian.com/uk-news/2019/jul/31/mcmafia-law-used-on-northern-irish-woman-linked-to-paramilitaries https://www.belfastlive.co.uk/news/belfast-news/unexplained-wealth-order-slapped-ni-16673604 </t>
  </si>
  <si>
    <t>UWO against Northern Irish woman linked to organized crime</t>
  </si>
  <si>
    <t>UK10</t>
  </si>
  <si>
    <t xml:space="preserve">https://www.transparency.org.uk/sites/default/files/pdf/publications/TIUK_Faulty_Towers_August_24.pdf https://theprint.in/go-to-pakistan/nawaz-sharifs-uk-real-estate-empire-estimated-to-be-32-million/74562/ https://nation.com.pk/25-Jun-2018/602315 https://www.dailymail.co.uk/news/article-5878097/Former-prime-minister-Pakistan-sons-ploughed-millions-Londons-swankiest-addresses.html </t>
  </si>
  <si>
    <t>Former Pakistan Prime Minister Nawaz Sharif and his family old properties in the UK worth £32 million</t>
  </si>
  <si>
    <t>UK9</t>
  </si>
  <si>
    <r>
      <t>https://www.bbc.com/news/uk-5444297</t>
    </r>
    <r>
      <rPr>
        <sz val="11"/>
        <color rgb="FF000000"/>
        <rFont val="Arial"/>
        <family val="2"/>
      </rPr>
      <t xml:space="preserve">9 </t>
    </r>
    <r>
      <rPr>
        <u/>
        <sz val="11"/>
        <color rgb="FF1155CC"/>
        <rFont val="Arial"/>
        <family val="2"/>
      </rPr>
      <t>https://www.independent.co.uk/news/uk/home-news/mcmafia-wealth-order-leeds-businessman-property-mansoor-mahmood-hussain-b856742.htm</t>
    </r>
    <r>
      <rPr>
        <sz val="11"/>
        <color rgb="FF000000"/>
        <rFont val="Arial"/>
        <family val="2"/>
      </rPr>
      <t xml:space="preserve">l </t>
    </r>
  </si>
  <si>
    <t>UWO on businessman linked to drug trafficking</t>
  </si>
  <si>
    <t>UK8</t>
  </si>
  <si>
    <t xml:space="preserve">https://www.occrp.org/en/panamapapers/azerbaijan-first-familys-london-private-enclave/ https://www.theguardian.com/uk-news/2018/dec/21/azerbaijan-leaders-daughters-tried-to-buy-60m-london-home-with-offshore-funds </t>
  </si>
  <si>
    <t>2015 - 2018</t>
  </si>
  <si>
    <t>Real estate empire of Azerbaijan presidential Aliyev family</t>
  </si>
  <si>
    <t>UK7</t>
  </si>
  <si>
    <t xml:space="preserve">https://www.rferl.org/a/dmytro-firtash-who-is-the-ukrainian-tycoon-wanted-by-the-u-s-on-bribery-charges-/30020239.html https://uawire.org/london-court-seizes-firtash-s-mansions-as-part-of-russian-vtb-bank-lawsuit https://www.voanews.com/europe/all-aboard-kleptocracy-tour-shows-shady-side-london https://medium.com/@hanna.liubakova/sold-out-london-how-britains-capital-became-home-to-the-super-rich-432ad6bfddcd </t>
  </si>
  <si>
    <t>Corruption-charged Dmytro Dirtasch buys London tube station</t>
  </si>
  <si>
    <t>UK6</t>
  </si>
  <si>
    <r>
      <t>https://www.theguardian.com/news/2016/apr/05/panama-papers-world-leaders-tycoons-secret-property-empiress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>https://tranio.com/articles/uk-to-reveal-property-owners-registered-to-offshore-companies/i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 xml:space="preserve">https://www.voanews.com/europe/all-aboard-kleptocracy-tour-shows-shady-side-london https://www.romania-insider.com/lukoil-refinery-romania-russian-managers-cleared-economic-crimes https://www.transparency.org.uk/sites/default/files/pdf/publications/2016CorruptionOnYourDoorstepWeb.pdf </t>
    </r>
  </si>
  <si>
    <t>Russian billionaire on 'Putin list'owns British real estate through offshore companies</t>
  </si>
  <si>
    <t>UK5</t>
  </si>
  <si>
    <t>https://www.theguardian.com/news/2016/apr/05/panama-papers-world-leaders-tycoons-secret-property-empires https://www.independent.co.uk/news/world/politics/panama-papers-assad-putin-poroshenko-mubarak-al-saud-pm-iceland-sigmundur-davio-gunnlaugsson-a6967411.html https://assets.documentcloud.org/documents/2771443/Allawi-Ayaddoc1.pdf https://offshoreleaks.icij.org/stories/ayad-allawi</t>
  </si>
  <si>
    <t>Ex-Vice President of Iraw owns UK propeerties through BVI companies</t>
  </si>
  <si>
    <t>UK4</t>
  </si>
  <si>
    <r>
      <t xml:space="preserve">https://www.transparency.org.uk/press-releases/eldar-mahmudov-family-uk-assets-suspicious-wealth-azerbaijan /https://www.transparency.org/en/news/who-is-opening-the-gates-for-kleptocrats </t>
    </r>
    <r>
      <rPr>
        <u/>
        <sz val="11"/>
        <color rgb="FF1155CC"/>
        <rFont val="Arial"/>
        <family val="2"/>
      </rPr>
      <t>https://headtopics.com/uk/children-of-former-azeri-security-chief-acquired-luxury-uk-properties-13371169</t>
    </r>
    <r>
      <rPr>
        <u/>
        <sz val="11"/>
        <color rgb="FF000000"/>
        <rFont val="Arial"/>
        <family val="2"/>
      </rPr>
      <t xml:space="preserve"> </t>
    </r>
    <r>
      <rPr>
        <u/>
        <sz val="11"/>
        <color rgb="FF1155CC"/>
        <rFont val="Arial"/>
        <family val="2"/>
      </rPr>
      <t>https://www.occrp.org/en/investigations/dethroned-azerbaijani-elites-made-big-investments-in-europe</t>
    </r>
    <r>
      <rPr>
        <u/>
        <sz val="11"/>
        <color rgb="FF000000"/>
        <rFont val="Arial"/>
        <family val="2"/>
      </rPr>
      <t xml:space="preserve"> </t>
    </r>
  </si>
  <si>
    <t>The Mahmudov family, with father former head of Azerbaijan security ministry own millions in real estate</t>
  </si>
  <si>
    <t>UK3</t>
  </si>
  <si>
    <r>
      <t xml:space="preserve">https://www.globalwitness.org/documents/17790/global_witness_blood_red_carpet_march_2015.pdf </t>
    </r>
    <r>
      <rPr>
        <u/>
        <sz val="11"/>
        <color rgb="FF1155CC"/>
        <rFont val="Arial"/>
        <family val="2"/>
      </rPr>
      <t>https://www.globalwitness.org/en/reports/surrey-mansion-used-hide-suspect-funds/</t>
    </r>
    <r>
      <rPr>
        <u/>
        <sz val="11"/>
        <color rgb="FF000000"/>
        <rFont val="Arial"/>
        <family val="2"/>
      </rPr>
      <t xml:space="preserve"> </t>
    </r>
  </si>
  <si>
    <t>Son former Kyrgyz President lives in Surrey mansion</t>
  </si>
  <si>
    <t>UK2</t>
  </si>
  <si>
    <t xml:space="preserve">https://www.bbc.com/news/uk-51387364; https://www.bbc.com/news/uk-55389134
https://www.bbc.com/news/uk-48433012
https://www.bbc.com/news/uk-45812210
</t>
  </si>
  <si>
    <t>First UWO against wife of ex-state banker Azerbaijan</t>
  </si>
  <si>
    <t>UK1</t>
  </si>
  <si>
    <t>Sources</t>
  </si>
  <si>
    <t>Bermuda</t>
  </si>
  <si>
    <t>Libya</t>
  </si>
  <si>
    <t>Iraq</t>
  </si>
  <si>
    <t>Russia</t>
  </si>
  <si>
    <t>Azerbaijan</t>
  </si>
  <si>
    <t>Pakistan</t>
  </si>
  <si>
    <t>UK</t>
  </si>
  <si>
    <t>Reported in USD</t>
  </si>
  <si>
    <t>Value USD</t>
  </si>
  <si>
    <t>Exchange rate (avg. of year)</t>
  </si>
  <si>
    <t>Value GBP</t>
  </si>
  <si>
    <t>Immigrant investor program</t>
  </si>
  <si>
    <t xml:space="preserve">Property consultant </t>
  </si>
  <si>
    <t>Real estate agency</t>
  </si>
  <si>
    <t>Accountant</t>
  </si>
  <si>
    <t>Lawyer/law firm</t>
  </si>
  <si>
    <t>https://vancouversun.com/news/local-news/province-seeks-forfeiture-of-2-million-in-chilliwack-properties-allegedly-linked-to-trafficking-money-laundering</t>
  </si>
  <si>
    <t>Chilliwack properties linked to drug trafficking and money laundering</t>
  </si>
  <si>
    <t>CA35</t>
  </si>
  <si>
    <t>https://montrealgazette.com/news/local-news/how-big-a-fine-for-former-snc-exec-judge-hints-at-unique-amount</t>
  </si>
  <si>
    <t>https://globalnews.ca/news/7325460/snc-lavalin-sami-bebawi-assets/</t>
  </si>
  <si>
    <t>https://www.newswire.ca/news-releases/more-than-4-million-seized-following-an-rcmp-corruption-investigation-866125301.html</t>
  </si>
  <si>
    <t>Executive of firm dealing with Gadhafi regime has assets seized</t>
  </si>
  <si>
    <t>CA34</t>
  </si>
  <si>
    <t>https://www.theprogress.com/news/government-seeks-to-seize-fraser-valley-farm-where-guns-grenades-found/</t>
  </si>
  <si>
    <t>Langley property obtained with proceeds of either crime, or of tax evasion</t>
  </si>
  <si>
    <t>CA33</t>
  </si>
  <si>
    <t>https://www.oakbaynews.com/news/province-seeks-to-seize-saanich-property-over-alleged-links-to-international-stock-fraud/</t>
  </si>
  <si>
    <t>Saanich property used to launder money from stock fraud</t>
  </si>
  <si>
    <t>CA32</t>
  </si>
  <si>
    <t xml:space="preserve">https://montrealgazette.com/news/local-news/five-found-guilty-in-operation-diligence </t>
  </si>
  <si>
    <t>https://montrealgazette.com/news/local-news/businessman-ordered-to-return-to-jail-for-laundering-bikers-money</t>
  </si>
  <si>
    <t>Hells Angels members in Quebec use real estate developments to launder drug trafficking money</t>
  </si>
  <si>
    <t>CA31</t>
  </si>
  <si>
    <t>https://www.bclocalnews.com/news/civil-forfeiture-office-alleges-crescent-beach-home-used-to-launder-money/</t>
  </si>
  <si>
    <t>Crescent Beach home allegedly used to launder money from drug operations</t>
  </si>
  <si>
    <t>CA30</t>
  </si>
  <si>
    <t>https://globalnews.ca/news/6255906/cra-phone-scam-bc-suspect/</t>
  </si>
  <si>
    <t>https://vancouversun.com/business/local-business/burnaby-house-sought-in-civil-forfeiture-allegedly-linked-to-canada-revenue-agency-scam</t>
  </si>
  <si>
    <t>https://vancouversun.com/business/local-business/accused-in-alleged-canada-revenue-agency-scam-fled-to-china-police</t>
  </si>
  <si>
    <t>2019-2020</t>
  </si>
  <si>
    <t>$1.9-million Burnaby house purchased with money from Canada Revenue Agency fraud scheme</t>
  </si>
  <si>
    <t>CA29</t>
  </si>
  <si>
    <t xml:space="preserve">https://toronto.ctvnews.ca/sophisticated-illegal-gaming-operation-allegedly-linked-to-hells-angels-leads-to-more-than-200-charges-1.4736634 </t>
  </si>
  <si>
    <t>https://lfpress.com/news/local-news/alleged-london-biker-faces-more-charges-as-police-seize-7m-home-luxury-cars</t>
  </si>
  <si>
    <t>Leader illegal gambling operation has Ontario properties seized</t>
  </si>
  <si>
    <t>CA28</t>
  </si>
  <si>
    <t>https://globalnews.ca/news/7416772/markham-illegal-casino-mansion-b-c-casino-link/</t>
  </si>
  <si>
    <t>https://www.casinoreports.ca/2020/10/27/is-there-a-link-between-ontario-b-c-gambling-money-laundering/</t>
  </si>
  <si>
    <t>Toronto-based real estate tycoon Wei Wei arrested for illegal gambling operation</t>
  </si>
  <si>
    <t>CA27</t>
  </si>
  <si>
    <t>https://vancouversun.com/news/staff-blogs/real-scoop-long-time-trafficker-ran-businesses-and-drug-labs</t>
  </si>
  <si>
    <t>https://cullencommission.ca/files/Dirty_Money_Report_Part_2.pdf</t>
  </si>
  <si>
    <t>2016 - 2019</t>
  </si>
  <si>
    <t>BC government seizes properties after raid of clandestine drug lab</t>
  </si>
  <si>
    <t>CA26</t>
  </si>
  <si>
    <t>https://www.cbc.ca/news/business/russian-money-canada-1.4102132</t>
  </si>
  <si>
    <t>Russian tax fraud money used to purchase Montreal real estate</t>
  </si>
  <si>
    <t>CA25</t>
  </si>
  <si>
    <t xml:space="preserve">https://borneoproject.org/canadian-court-rejects-disclosure-of-malaysian-political-familys-financial-records/ </t>
  </si>
  <si>
    <t>https://www.freemalaysiatoday.com/category/nation/2019/02/11/malaysian-canadian-real-estate-group-ordered-to-pay-over-rm600000-to-ngo/</t>
  </si>
  <si>
    <t>https://financialpost.com/real-estate/malaysian-corruption-allegedly-spreads-to-canadian-real-estate</t>
  </si>
  <si>
    <t>Former Sarawak governor funnels corruption proceeds in Canada real estate</t>
  </si>
  <si>
    <t>CA24</t>
  </si>
  <si>
    <t xml:space="preserve">https://vancouversun.com/news/local-news/tycoon-slain-in-west-vancouver-linked-to-china-bribery-scandal </t>
  </si>
  <si>
    <t>https://vancouverreinquiries.wordpress.com/</t>
  </si>
  <si>
    <t>Real estate tycoon in Canada connected to bribery in China</t>
  </si>
  <si>
    <t>CA23</t>
  </si>
  <si>
    <t>https://vancouversun.com/news/local-news/banks-demand-2-3-million-mortgage-repayments-on-properties-allegedly-used-to-launder-money</t>
  </si>
  <si>
    <t>https://www.cbc.ca/news/canada/british-columbia/metro-vancouver-money-laundering-civil-suit-forfeiture-1.5430306</t>
  </si>
  <si>
    <t>Six homes bought with drug money</t>
  </si>
  <si>
    <t>CA22</t>
  </si>
  <si>
    <t>Forfeiture lawsuit (2019)</t>
  </si>
  <si>
    <t xml:space="preserve">https://vancouversun.com/business/local-business/civil-forfeiture-office-seeks-assets-linked-to-alleged-30-million-cryptocurrency-scam </t>
  </si>
  <si>
    <t>Assets seized related to cryptocurrency fraud money</t>
  </si>
  <si>
    <t>CA21</t>
  </si>
  <si>
    <t xml:space="preserve">https://vancouversun.com/news/metro/us-alleges-metro-vancouver-homes-were-part-of-scheme-to-launder-money-embezzled-in-china </t>
  </si>
  <si>
    <t xml:space="preserve">https://vancouversun.com/business/local-business/properties-linked-to-money-laundering-schemes-remain-in-hands-of-accused-investigation </t>
  </si>
  <si>
    <t>Chinese immigrant investor accused of money laundering and immigrant fraud in U.S. buys Canada real estate</t>
  </si>
  <si>
    <t>CA20</t>
  </si>
  <si>
    <t>https://vancouversun.com/business/local-business/properties-linked-to-money-laundering-schemes-remain-in-hands-of-accused-investigation</t>
  </si>
  <si>
    <t>https://vancouversun.com/business/local-business/money-laundering-in-real-estate-in-bc-not-new-multiple-ways-to-get-money-into-financial-system</t>
  </si>
  <si>
    <t>US-Canadian citizen forfeits Canadian real estate</t>
  </si>
  <si>
    <t>CA19</t>
  </si>
  <si>
    <t>https://vancouversun.com/news/local-news/tycoon-slain-in-west-vancouver-linked-to-china-bribery-scandal</t>
  </si>
  <si>
    <t>https://vancouversun.com/news/local-news/suspect-in-murder-of-west-vancouver-tycoon-gave-14k-to-b-c-liberals-donations-records-suggest</t>
  </si>
  <si>
    <t>https://static1.squarespace.com/static/5c8938b492441bf93fdbc536/t/5cc245569140b70799b79a66/1556235627381/No-Reason-To-Hide.pdf</t>
  </si>
  <si>
    <t>2015-2016</t>
  </si>
  <si>
    <t>Chinese corrupt mining deals pay for Canada real estate</t>
  </si>
  <si>
    <t>CA18</t>
  </si>
  <si>
    <t>https://vancouversun.com/business/real-estate/31-1-million-point-grey-mansion-owned-by-student</t>
  </si>
  <si>
    <t>Student buys Vancouver mansion</t>
  </si>
  <si>
    <t>CA17</t>
  </si>
  <si>
    <t>https://www.journaldemontreal.com/2017/06/03/peu-dobligations-peu-de-declarations</t>
  </si>
  <si>
    <t>https://www.journaldemontreal.com/2017/06/03/petrole-contrats-publics-et-condos-a-montreal</t>
  </si>
  <si>
    <t>Relatives of Chadian dictator Idriss Deby spend big in Montreal</t>
  </si>
  <si>
    <t>CA16</t>
  </si>
  <si>
    <t>https://www.journaldemontreal.com/2017/06/03/des-fonds-du-congo-dans-les-paradis-fiscaux-et-au-quebec</t>
  </si>
  <si>
    <t>Congolese director of land register with Montreal properties</t>
  </si>
  <si>
    <t>CA15</t>
  </si>
  <si>
    <t>Congolese government official launders embezzled state funds in Gatineau buildings</t>
  </si>
  <si>
    <t>CA14</t>
  </si>
  <si>
    <t>Nephew Congolese ruler buys Montreal home</t>
  </si>
  <si>
    <t>CA13</t>
  </si>
  <si>
    <t>https://www.macleans.ca/economy/realestateeconomy/b-c-s-money-laundering-crisis-goes-national/</t>
  </si>
  <si>
    <t>Criminal couple from China acquires real estate portfolio through immigrant investor program</t>
  </si>
  <si>
    <t>CA12</t>
  </si>
  <si>
    <t xml:space="preserve">https://dailyhive.com/toronto/anti-corruption-watchdog-criminal-money-toronto-real-estate-2019 </t>
  </si>
  <si>
    <t>https://www.timescolonist.com/news/b-c/former-realtor-pleads-guilty-in-u-s-to-money-laundering-1.23386038</t>
  </si>
  <si>
    <t>Vancouver realtor linked to drug trafficking</t>
  </si>
  <si>
    <t>CA11</t>
  </si>
  <si>
    <t>https://www.scmp.com/news/world/united-states-canada/article/2073272/landmark-ruling-vancouver-homebuyer-ordered-repay?utm_medium=partner&amp;utm_campaign=contentexchange&amp;utm_source=biv</t>
  </si>
  <si>
    <t>https://vancouversun.com/news/local-news/landmark-ruling-for-chinese-bank-in-b-c-cant-be-collected-against-vancouver-luxury-homes/wcm/a2983687-6768-4a77-840a-573f7be5970c/</t>
  </si>
  <si>
    <t>Unpaid loan pays for Vancouver real estate investment by man who disapparead from China</t>
  </si>
  <si>
    <t>CA10</t>
  </si>
  <si>
    <t>https://nationalpost.com/news/canada/meet-the-mysterious-tycoon-at-the-centre-of-half-a-billion-in-b-c-property-deals</t>
  </si>
  <si>
    <t>B.C. property tycoon linked to massive Chinese banking scandal</t>
  </si>
  <si>
    <t>CA9</t>
  </si>
  <si>
    <t xml:space="preserve"> https://vancouversun.com/news/b-c-wants-gym-linked-to-alleged-money-launderer-forfeited</t>
  </si>
  <si>
    <t xml:space="preserve">
https://www.theglobeandmail.com/news/investigations/real-estate-money-laundering-and-drugs/article38004840/
</t>
  </si>
  <si>
    <t xml:space="preserve">https://vancouversun.com/business/local-business/3-2-million-west-vancouver-home-added-to-list-of-assets-in-money-laundering-forfeiture-case </t>
  </si>
  <si>
    <t>2018 - 2020</t>
  </si>
  <si>
    <t>Paul King Jin's illegal gambling money laundering scheme</t>
  </si>
  <si>
    <t>CA8</t>
  </si>
  <si>
    <t>https://www.timescolonist.com/news/b-c/b-c-civil-forfeiture-office-sues-to-seize-vancouver-house-1.23613556</t>
  </si>
  <si>
    <t>https://www.richmond-news.com/news/richmond-man-accused-of-cleaning-millions-of-dollars-through-real-estate-1.23606922</t>
  </si>
  <si>
    <t>Drug money used to purchase Vancouver and Richmong real estate</t>
  </si>
  <si>
    <t>CA7</t>
  </si>
  <si>
    <t>https://www.theglobeandmail.com/canada/british-columbia/article-bc-operation-laundered-massive-amounts-of-cash-court-documents-say/</t>
  </si>
  <si>
    <t>Richmond-based money service business launders millions for organized crime syndicates</t>
  </si>
  <si>
    <t>CA6</t>
  </si>
  <si>
    <t>https://www.theglobeandmail.com/news/investigations/real-estate-money-laundering-and-drugs/article38004840/</t>
  </si>
  <si>
    <t>Drug money in Vancouver real estate</t>
  </si>
  <si>
    <t>CA5</t>
  </si>
  <si>
    <t>https://www.thestar.com/edmonton/2018/10/09/how-a-fraudster-got-12-million-out-of-a-canadian-university-they-just-asked-for-it.html</t>
  </si>
  <si>
    <t>Phisihing scam money ends up in Canada real estate</t>
  </si>
  <si>
    <t>CA4</t>
  </si>
  <si>
    <t>https://www.theglobeandmail.com/real-estate/vancouver/out-of-the-shadows/article31802994/</t>
  </si>
  <si>
    <t>Real estate investor Lower Mainland laundering scheme</t>
  </si>
  <si>
    <t>CA3</t>
  </si>
  <si>
    <t>https://vancouversun.com/news/local-news/province-asks-court-to-order-accused-to-produce-documents-in-b-c-forfeiture-case</t>
  </si>
  <si>
    <t>https://www.kelownacapnews.com/news/kelowna-properties-tied-to-alleged-220m-in-stock-fraud/</t>
  </si>
  <si>
    <t>Kelowna home purchase with stock fraud money</t>
  </si>
  <si>
    <t>CA2</t>
  </si>
  <si>
    <t>https://vancouversun.com/business/local-business/alleged-money-launderers-linked-to-2-4-million-salt-spring-island-home-claim-lack-of-evidence</t>
  </si>
  <si>
    <t>US Stock fraud scheme money used to purchase Salt Spring Island property</t>
  </si>
  <si>
    <t>CA1</t>
  </si>
  <si>
    <t>Source 3</t>
  </si>
  <si>
    <t>Source 2</t>
  </si>
  <si>
    <t>News source 1</t>
  </si>
  <si>
    <t>Chad</t>
  </si>
  <si>
    <t>Agricultural land</t>
  </si>
  <si>
    <t>Value CAD</t>
  </si>
  <si>
    <t>Colombia</t>
  </si>
  <si>
    <t>Canada</t>
  </si>
  <si>
    <t>Private lending</t>
  </si>
  <si>
    <t>Financial institutions</t>
  </si>
  <si>
    <t>Accounting firm</t>
  </si>
  <si>
    <t>Crypto-money service business</t>
  </si>
  <si>
    <t>Property management company</t>
  </si>
  <si>
    <t xml:space="preserve">Mortgage broker </t>
  </si>
  <si>
    <t>Real estate agent</t>
  </si>
  <si>
    <t>Lawyers/law firms</t>
  </si>
  <si>
    <t>Case no.</t>
  </si>
  <si>
    <t>https://mexiconewsdaily.com/news/duartes-real-estate-30-homes-in-miami/ + https://english.elpais.com/elpais/2016/11/21/inenglish/1479726348_963052.html +https://english.elpais.com/elpais/2016/11/04/inenglish/1478272789_901872.html?outputType=amp&amp;rel=mas + https://www.insightcrime.org/news/analysis/did-front-man-for-fugitive-mexico-governor-acquire-millions-in-us-assets/ + 
https://mexiconewsdaily.com/news/duarte-and-his-wife-built-a-real-estate-empire/ + https://www.univision.com/univision-news/latin-america/how-former-mexican-governors-used-the-unit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</si>
</sst>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_-[$£-809]* #,##0.00_-;\-[$£-809]* #,##0.00_-;_-[$£-809]* &quot;-&quot;??_-;_-@_-"/>
    <numFmt numFmtId="167" formatCode="_ * #,##0.00_)\ [$$-C0C]_ ;_ * \(#,##0.00\)\ [$$-C0C]_ ;_ * &quot;-&quot;??_)\ [$$-C0C]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31F20"/>
      <name val="Arial"/>
      <family val="2"/>
    </font>
    <font>
      <sz val="10"/>
      <color theme="1"/>
      <name val="Arial"/>
      <family val="2"/>
    </font>
    <font>
      <u/>
      <sz val="10"/>
      <color rgb="FF000000"/>
      <name val="Arial"/>
      <family val="2"/>
    </font>
    <font>
      <u/>
      <sz val="10"/>
      <color rgb="FF1155CC"/>
      <name val="Arial"/>
      <family val="2"/>
    </font>
    <font>
      <u/>
      <sz val="10"/>
      <color rgb="FF0563C1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u/>
      <sz val="11"/>
      <color rgb="FF1155CC"/>
      <name val="Arial"/>
      <family val="2"/>
    </font>
    <font>
      <u/>
      <sz val="11"/>
      <color rgb="FF000000"/>
      <name val="Arial"/>
      <family val="2"/>
    </font>
    <font>
      <sz val="11"/>
      <name val="Arial"/>
      <family val="2"/>
    </font>
    <font>
      <sz val="11"/>
      <color rgb="FF222222"/>
      <name val="Arial"/>
      <family val="2"/>
    </font>
    <font>
      <u/>
      <sz val="11"/>
      <color rgb="FF0563C1"/>
      <name val="Arial"/>
      <family val="2"/>
    </font>
    <font>
      <sz val="11"/>
      <color rgb="FF1919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rgb="FFCCCCCC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5" fontId="2" fillId="0" borderId="0" xfId="1" applyNumberFormat="1" applyFont="1"/>
    <xf numFmtId="0" fontId="2" fillId="0" borderId="3" xfId="0" applyFont="1" applyFill="1" applyBorder="1" applyAlignment="1">
      <alignment horizontal="right" wrapText="1"/>
    </xf>
    <xf numFmtId="8" fontId="3" fillId="0" borderId="0" xfId="0" applyNumberFormat="1" applyFont="1"/>
    <xf numFmtId="0" fontId="2" fillId="0" borderId="3" xfId="0" applyFont="1" applyBorder="1" applyAlignment="1">
      <alignment horizontal="right" vertical="center"/>
    </xf>
    <xf numFmtId="165" fontId="2" fillId="0" borderId="0" xfId="0" applyNumberFormat="1" applyFont="1"/>
    <xf numFmtId="164" fontId="2" fillId="0" borderId="0" xfId="0" applyNumberFormat="1" applyFont="1" applyAlignment="1">
      <alignment horizontal="right"/>
    </xf>
    <xf numFmtId="8" fontId="2" fillId="0" borderId="3" xfId="0" applyNumberFormat="1" applyFont="1" applyBorder="1" applyAlignment="1">
      <alignment horizontal="right" wrapText="1"/>
    </xf>
    <xf numFmtId="8" fontId="2" fillId="0" borderId="0" xfId="0" applyNumberFormat="1" applyFont="1"/>
    <xf numFmtId="0" fontId="2" fillId="0" borderId="0" xfId="0" applyFont="1"/>
    <xf numFmtId="10" fontId="2" fillId="0" borderId="0" xfId="2" applyNumberFormat="1" applyFont="1"/>
    <xf numFmtId="0" fontId="2" fillId="0" borderId="3" xfId="0" applyFont="1" applyBorder="1" applyAlignment="1">
      <alignment vertical="center"/>
    </xf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2" fillId="0" borderId="3" xfId="3" applyFont="1" applyBorder="1" applyAlignment="1">
      <alignment wrapText="1"/>
    </xf>
    <xf numFmtId="0" fontId="12" fillId="0" borderId="0" xfId="3" applyFont="1" applyFill="1" applyAlignment="1">
      <alignment wrapText="1"/>
    </xf>
    <xf numFmtId="0" fontId="13" fillId="0" borderId="0" xfId="0" applyFont="1"/>
    <xf numFmtId="10" fontId="2" fillId="0" borderId="3" xfId="0" applyNumberFormat="1" applyFont="1" applyBorder="1" applyAlignment="1">
      <alignment horizontal="right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1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/>
    <xf numFmtId="0" fontId="11" fillId="2" borderId="5" xfId="0" applyFont="1" applyFill="1" applyBorder="1"/>
    <xf numFmtId="44" fontId="0" fillId="0" borderId="0" xfId="0" applyNumberFormat="1"/>
    <xf numFmtId="0" fontId="2" fillId="0" borderId="6" xfId="0" applyFont="1" applyBorder="1" applyAlignment="1">
      <alignment horizontal="left" wrapText="1"/>
    </xf>
    <xf numFmtId="44" fontId="2" fillId="0" borderId="0" xfId="1" applyFont="1"/>
    <xf numFmtId="166" fontId="2" fillId="0" borderId="0" xfId="0" applyNumberFormat="1" applyFont="1"/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indent="1"/>
    </xf>
    <xf numFmtId="0" fontId="17" fillId="4" borderId="3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167" fontId="0" fillId="0" borderId="0" xfId="0" applyNumberFormat="1"/>
    <xf numFmtId="0" fontId="3" fillId="0" borderId="0" xfId="0" applyFont="1"/>
    <xf numFmtId="167" fontId="2" fillId="0" borderId="0" xfId="0" applyNumberFormat="1" applyFont="1"/>
    <xf numFmtId="167" fontId="2" fillId="0" borderId="3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167" fontId="2" fillId="0" borderId="3" xfId="0" applyNumberFormat="1" applyFont="1" applyBorder="1" applyAlignment="1">
      <alignment horizontal="right" wrapText="1"/>
    </xf>
    <xf numFmtId="167" fontId="2" fillId="0" borderId="3" xfId="1" applyNumberFormat="1" applyFont="1" applyBorder="1" applyAlignment="1">
      <alignment wrapText="1"/>
    </xf>
    <xf numFmtId="167" fontId="2" fillId="0" borderId="3" xfId="1" applyNumberFormat="1" applyFont="1" applyBorder="1" applyAlignment="1"/>
    <xf numFmtId="167" fontId="2" fillId="0" borderId="0" xfId="1" applyNumberFormat="1" applyFont="1"/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96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rgb="FF1155CC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7" formatCode="_ * #,##0.00_)\ [$$-C0C]_ ;_ * \(#,##0.00\)\ [$$-C0C]_ ;_ * &quot;-&quot;??_)\ [$$-C0C]_ ;_ @_ "/>
    </dxf>
    <dxf>
      <numFmt numFmtId="167" formatCode="_ * #,##0.00_)\ [$$-C0C]_ ;_ * \(#,##0.00\)\ [$$-C0C]_ ;_ * &quot;-&quot;??_)\ [$$-C0C]_ ;_ @_ "/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  <border outline="0">
        <left style="medium">
          <color rgb="FFCCCCCC"/>
        </left>
      </border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  <border outline="0">
        <right style="medium">
          <color rgb="FFCCCCCC"/>
        </right>
      </border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medium">
          <color rgb="FFCCCCCC"/>
        </left>
        <right/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medium">
          <color rgb="FFCCCCCC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vertAlign val="baseline"/>
        <sz val="11"/>
        <name val="Arial"/>
        <family val="2"/>
        <scheme val="none"/>
      </font>
      <border outline="0">
        <left style="medium">
          <color rgb="FFCCCCCC"/>
        </left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right" textRotation="0" indent="0" justifyLastLine="0" shrinkToFit="0" readingOrder="0"/>
      <border outline="0">
        <right style="medium">
          <color rgb="FFCCCCCC"/>
        </right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outline="0">
        <right style="medium">
          <color rgb="FFCCCCCC"/>
        </right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_([$$-409]* #,##0.00_);_([$$-409]* \(#,##0.00\);_([$$-409]* &quot;-&quot;??_);_(@_)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2632952-567C-4ACC-9201-AF76845D54C1}" name="Tabel17" displayName="Tabel17" ref="A1:G57" totalsRowShown="0" headerRowDxfId="5">
  <autoFilter ref="A1:G57" xr:uid="{02632952-567C-4ACC-9201-AF76845D54C1}"/>
  <tableColumns count="7">
    <tableColumn id="1" xr3:uid="{28CC5EA6-FB46-4577-9AD5-F68130815A72}" name="Case no." dataDxfId="4"/>
    <tableColumn id="2" xr3:uid="{32098073-F9B7-445F-8F02-D82139D24CFC}" name="Case" dataDxfId="3"/>
    <tableColumn id="3" xr3:uid="{A6D077B4-D224-4321-B625-0A45D5AAA980}" name="Year" dataDxfId="2"/>
    <tableColumn id="4" xr3:uid="{C12AEFE6-98CE-4827-8934-79D0C2ED5543}" name="News sources" dataDxfId="1"/>
    <tableColumn id="5" xr3:uid="{A5562F7A-6B0B-47B2-B548-F3E3DFA086FD}" name="DOJ/enforcement source 1" dataDxfId="0" dataCellStyle="Hyperlink"/>
    <tableColumn id="6" xr3:uid="{FE283974-1592-4028-AA2C-FAF4CA83415B}" name="DOJ/enforcement source 2"/>
    <tableColumn id="7" xr3:uid="{7B8D0A9F-BB1A-4EDD-A5F2-FE71E51B4550}" name="DOJ/enforcement source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B3B247C-45D1-4D91-B06B-BFF785CD4926}" name="Tabel5" displayName="Tabel5" ref="A1:C6" totalsRowShown="0" headerRowDxfId="39" dataDxfId="38">
  <autoFilter ref="A1:C6" xr:uid="{E27288D4-2D72-4CDD-A305-272BA0E93064}"/>
  <sortState xmlns:xlrd2="http://schemas.microsoft.com/office/spreadsheetml/2017/richdata2" ref="A2:C6">
    <sortCondition descending="1" ref="B1:B6"/>
  </sortState>
  <tableColumns count="3">
    <tableColumn id="1" xr3:uid="{66DC6FA3-69B1-4C6F-8835-64C0AB24E304}" name="Gatekeeper" dataDxfId="37"/>
    <tableColumn id="2" xr3:uid="{5BB3573C-63E1-4FBC-AF2B-4EC23B966D96}" name="Count" dataDxfId="36"/>
    <tableColumn id="3" xr3:uid="{9E4E2E2C-B1B5-4150-9C9D-8A8D238B5EA1}" name="Percentage (of total cases)" dataDxfId="35" dataCellStyle="Procent">
      <calculatedColumnFormula>Tabel5[[#This Row],[Count]]/34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4D2E227-3727-472E-A4FB-9032CE844363}" name="Tabel511" displayName="Tabel511" ref="A1:F37" totalsRowShown="0">
  <autoFilter ref="A1:F37" xr:uid="{1FC0F2E5-68C9-4A0C-9C49-CA0BA6BD7A38}"/>
  <tableColumns count="6">
    <tableColumn id="1" xr3:uid="{04AEA211-7446-4AD3-A1A7-5CBCC055E289}" name="Case number"/>
    <tableColumn id="2" xr3:uid="{C0B394F7-045E-49BC-A344-5A8E5A3F92CF}" name="Case"/>
    <tableColumn id="3" xr3:uid="{3D2484CC-E084-488A-B32A-0F0CE04C4937}" name="Year"/>
    <tableColumn id="4" xr3:uid="{C6B0D445-7181-49CF-862A-D11329BAE1EF}" name="News source 1"/>
    <tableColumn id="5" xr3:uid="{FE60ED2B-6AB1-4616-80EA-229FA815DDE9}" name="Source 2"/>
    <tableColumn id="6" xr3:uid="{329AF31E-DDA6-4CD3-88FE-C9C8F832B66D}" name="Source 3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264016B-622D-4F67-8C04-1EB64B7104BD}" name="Tabel112" displayName="Tabel112" ref="A1:I37" totalsRowCount="1" headerRowDxfId="33" dataDxfId="32">
  <autoFilter ref="A1:I36" xr:uid="{7E2A4CDB-0750-41C3-B1D9-049CF759745D}"/>
  <tableColumns count="9">
    <tableColumn id="1" xr3:uid="{A6645B5F-8AFA-453C-94CB-009B53D9CB54}" name="Case number" dataDxfId="31"/>
    <tableColumn id="7" xr3:uid="{66E5431A-0EDA-44B6-9EF2-E904855B796E}" name="Value CAD" dataDxfId="29" totalsRowDxfId="30"/>
    <tableColumn id="8" xr3:uid="{82731357-C822-4C18-8DBE-629DCDDE8463}" name="Exchange rate (avg. of year)" dataDxfId="28"/>
    <tableColumn id="2" xr3:uid="{23B60A00-0FCA-452E-B4F1-E24B84C6B337}" name="Value USD" dataDxfId="26" totalsRowDxfId="27" dataCellStyle="Valuta"/>
    <tableColumn id="3" xr3:uid="{8723A72D-D550-404B-95ED-6FE1C7167AD2}" name="Residential real estate" dataDxfId="25"/>
    <tableColumn id="4" xr3:uid="{DC11522D-83C6-4A5E-9A39-27308FC8903E}" name="Commercial real estate" dataDxfId="24"/>
    <tableColumn id="9" xr3:uid="{6683CC04-6383-4931-AD14-F275F748E09B}" name="Agricultural land" dataDxfId="23"/>
    <tableColumn id="5" xr3:uid="{20239714-4F4B-45A8-91A4-FA66F2231FDA}" name="PEP" dataDxfId="22"/>
    <tableColumn id="6" xr3:uid="{BBEB845B-32C7-4B64-BB56-899FDD6BB12B}" name="PEP country" dataDxfId="2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58696FA-251B-451E-BE37-DD6E066A8447}" name="Tabel213" displayName="Tabel213" ref="A1:C11" totalsRowShown="0" headerRowDxfId="20" dataDxfId="19">
  <autoFilter ref="A1:C11" xr:uid="{CDF4757D-179E-4362-BB80-E359DB6133E7}"/>
  <tableColumns count="3">
    <tableColumn id="1" xr3:uid="{DA3B9197-F758-49F3-AF3C-EF6AF949D8F2}" name="Country" dataDxfId="18"/>
    <tableColumn id="2" xr3:uid="{D571FCFC-7C0E-4700-8F08-2867E951B019}" name="Count" dataDxfId="17"/>
    <tableColumn id="3" xr3:uid="{08845DEC-E9AD-42D7-A033-42F8ABD9A1DE}" name="Percentage (of total cases)" dataDxfId="16" dataCellStyle="Procent">
      <calculatedColumnFormula>Tabel213[[#This Row],[Count]]/35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8BD61E7-F01F-4B18-A0D7-A6915AC0CC8A}" name="Tabel314" displayName="Tabel314" ref="A1:C9" totalsRowShown="0" headerRowDxfId="15" dataDxfId="14">
  <autoFilter ref="A1:C9" xr:uid="{26B16F40-47E1-4D4F-B6A0-5E2B7B668452}"/>
  <sortState xmlns:xlrd2="http://schemas.microsoft.com/office/spreadsheetml/2017/richdata2" ref="A2:C9">
    <sortCondition descending="1" ref="B1:B9"/>
  </sortState>
  <tableColumns count="3">
    <tableColumn id="1" xr3:uid="{6592FFF6-3010-4CBB-B5EB-83F6558067F6}" name="Money Laundering Typology" dataDxfId="13"/>
    <tableColumn id="2" xr3:uid="{94DF1C3C-3B02-4243-B614-E0808C65CCDC}" name="Count" dataDxfId="12"/>
    <tableColumn id="3" xr3:uid="{33722905-4531-4D60-BEC6-C2753E35F20B}" name="Percentage (of total cases)" dataDxfId="11" dataCellStyle="Procent">
      <calculatedColumnFormula>Tabel314[[#This Row],[Count]]/35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CE59352-7303-4D0A-BFCC-7B83B0FF51C2}" name="Tabel415" displayName="Tabel415" ref="A1:C9" totalsRowShown="0" headerRowDxfId="10" dataDxfId="9">
  <autoFilter ref="A1:C9" xr:uid="{01D13A15-2C66-45FD-ADF7-7842CA8B4D7C}"/>
  <sortState xmlns:xlrd2="http://schemas.microsoft.com/office/spreadsheetml/2017/richdata2" ref="A2:C9">
    <sortCondition descending="1" ref="B1:B9"/>
  </sortState>
  <tableColumns count="3">
    <tableColumn id="1" xr3:uid="{ED5B4B8A-DA1A-4107-B5A2-E7D2AD20457B}" name="Gatekeeper" dataDxfId="8"/>
    <tableColumn id="2" xr3:uid="{E26B8DDF-AD77-4708-90C6-E4FCD546A875}" name="Count" dataDxfId="7"/>
    <tableColumn id="3" xr3:uid="{02EFA97F-E24E-4CC1-BEC7-7F11C1EFB624}" name="Percentage (of total cases)" dataDxfId="6" dataCellStyle="Procent">
      <calculatedColumnFormula>Tabel415[[#This Row],[Count]]/35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B0CBDE-1D28-43DE-BD26-554DA5C919AB}" name="Tabel1" displayName="Tabel1" ref="A1:H57" totalsRowShown="0" headerRowDxfId="95" dataDxfId="94">
  <autoFilter ref="A1:H57" xr:uid="{2AB0CBDE-1D28-43DE-BD26-554DA5C919AB}"/>
  <tableColumns count="8">
    <tableColumn id="1" xr3:uid="{429FE927-B845-45AC-A85D-A03A97035D7C}" name="Case number" dataDxfId="93"/>
    <tableColumn id="3" xr3:uid="{0449036A-0504-4B0F-B4DE-D0C4496102DA}" name="Value" dataDxfId="92"/>
    <tableColumn id="9" xr3:uid="{E308CB19-B7AD-4455-86AC-CC9E75051A01}" name="Residential real estate" dataDxfId="91"/>
    <tableColumn id="8" xr3:uid="{674D0D5D-08EB-4651-9B52-59D0A5247AD7}" name="Commercial real estate" dataDxfId="90"/>
    <tableColumn id="4" xr3:uid="{BF088B19-45D7-46DF-B77C-83FCA829FE58}" name="PEP" dataDxfId="89"/>
    <tableColumn id="5" xr3:uid="{A714C25B-EDAA-4CFD-8136-64BF1B062A87}" name="PEP country" dataDxfId="88"/>
    <tableColumn id="10" xr3:uid="{D0BE256C-1CE7-4097-B2D6-094C37798679}" name="GTO county" dataDxfId="87"/>
    <tableColumn id="11" xr3:uid="{01A72795-B5F1-46BA-BF10-95D7A2D0F892}" name="Non-GTO county" dataDxfId="8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9FBC4A-3E5A-4992-B881-2D107BF92884}" name="Tabel4" displayName="Tabel4" ref="A1:D28" totalsRowShown="0" headerRowDxfId="85" dataDxfId="84">
  <autoFilter ref="A1:D28" xr:uid="{249FBC4A-3E5A-4992-B881-2D107BF92884}"/>
  <sortState xmlns:xlrd2="http://schemas.microsoft.com/office/spreadsheetml/2017/richdata2" ref="A2:D28">
    <sortCondition descending="1" ref="B1:B28"/>
  </sortState>
  <tableColumns count="4">
    <tableColumn id="1" xr3:uid="{CBD6C737-DF3F-4A5F-B732-7277C2B17EB2}" name="Country" dataDxfId="83"/>
    <tableColumn id="2" xr3:uid="{7F388E48-E091-4FEC-BDDB-58C58682901F}" name="Count" dataDxfId="82"/>
    <tableColumn id="3" xr3:uid="{DD9D8D99-D598-4D8E-85D4-8A723E6861F6}" name="Percentage (of total cases)" dataDxfId="81" dataCellStyle="Procent">
      <calculatedColumnFormula>Tabel4[[#This Row],[Count]]/56</calculatedColumnFormula>
    </tableColumn>
    <tableColumn id="4" xr3:uid="{75937DF1-7414-4883-88FA-DB3B158A194C}" name="Region" dataDxfId="8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6573A2-5585-4D53-81BD-7C060F55C256}" name="Tabel2" displayName="Tabel2" ref="A1:C12" totalsRowShown="0" headerRowDxfId="79" dataDxfId="78">
  <autoFilter ref="A1:C12" xr:uid="{F26573A2-5585-4D53-81BD-7C060F55C256}"/>
  <sortState xmlns:xlrd2="http://schemas.microsoft.com/office/spreadsheetml/2017/richdata2" ref="A2:C12">
    <sortCondition descending="1" ref="B1:B12"/>
  </sortState>
  <tableColumns count="3">
    <tableColumn id="1" xr3:uid="{1FC149C9-9F85-42DB-9FCE-13DAC45BF769}" name="Money Laundering Typology" dataDxfId="77"/>
    <tableColumn id="2" xr3:uid="{B5AD4BA6-89FE-4FA2-B461-DCF6C655E0F3}" name="Count" dataDxfId="76"/>
    <tableColumn id="3" xr3:uid="{B3FBC4C2-C175-40E5-BF17-B8DD7DA3D583}" name="Percentage (of total cases)" dataDxfId="7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74F76D-CF2F-42B3-9B36-473A6E1F4C2E}" name="Tabel3" displayName="Tabel3" ref="A1:C15" totalsRowShown="0" headerRowDxfId="74" dataDxfId="73">
  <autoFilter ref="A1:C15" xr:uid="{E774F76D-CF2F-42B3-9B36-473A6E1F4C2E}"/>
  <sortState xmlns:xlrd2="http://schemas.microsoft.com/office/spreadsheetml/2017/richdata2" ref="A2:C15">
    <sortCondition descending="1" ref="B1:B15"/>
  </sortState>
  <tableColumns count="3">
    <tableColumn id="1" xr3:uid="{216F8116-2A2E-4C6A-8FD0-7A2A26473989}" name="Gatekeeper" dataDxfId="72"/>
    <tableColumn id="2" xr3:uid="{ABDC5DAF-B554-4EF3-852C-0FC09007A262}" name="Count" dataDxfId="71"/>
    <tableColumn id="3" xr3:uid="{024AB81A-EF80-4BF3-BB32-E7BCF15DAEFC}" name="Percentage (of total cases)" dataDxfId="7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CB1E87B-28EB-49E3-AF9D-21C104EA2448}" name="Tabel16" displayName="Tabel16" ref="A1:D35" totalsRowShown="0" headerRowDxfId="69" dataDxfId="68" headerRowBorderDxfId="66" tableBorderDxfId="67">
  <autoFilter ref="A1:D35" xr:uid="{40A9DBAE-7C89-4985-BFDD-6BED75C8B288}"/>
  <tableColumns count="4">
    <tableColumn id="1" xr3:uid="{FF84573D-8429-4459-85B2-ED0425D62308}" name="Case number" dataDxfId="65"/>
    <tableColumn id="2" xr3:uid="{E0027083-5EA3-4EB3-A2DD-C8C1A7591F08}" name="Case" dataDxfId="64"/>
    <tableColumn id="3" xr3:uid="{76D90170-79AD-4586-985F-AB736A57065E}" name="Year" dataDxfId="63"/>
    <tableColumn id="4" xr3:uid="{51E5F39A-947F-414A-A49A-49098CC19FF9}" name="Sources" dataDxfId="6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47E6BB8-ACC3-4CE2-AA32-A2876E55ADC6}" name="Tabel28" displayName="Tabel28" ref="A1:H36" totalsRowCount="1" headerRowDxfId="56" dataDxfId="55">
  <autoFilter ref="A1:H35" xr:uid="{1D3BCF15-7341-424E-AECC-D4FED02C3088}"/>
  <tableColumns count="8">
    <tableColumn id="1" xr3:uid="{BEDE57FB-5D65-4242-AAF8-76AEF8D7071D}" name="Case number" dataDxfId="53" totalsRowDxfId="54"/>
    <tableColumn id="2" xr3:uid="{34BE3FE9-3D53-4E76-B990-C329D46BEEE4}" name="Value GBP" dataDxfId="52"/>
    <tableColumn id="3" xr3:uid="{05620C56-994B-4B9A-80DF-1125F7334183}" name="Exchange rate (avg. of year)" dataDxfId="51"/>
    <tableColumn id="4" xr3:uid="{49E50F0A-1742-4634-B296-AA93160AEF98}" name="Value USD" dataDxfId="49" totalsRowDxfId="50" dataCellStyle="Valuta"/>
    <tableColumn id="5" xr3:uid="{703421E7-E020-4904-AE47-B37F6895E5C5}" name="Residential real estate" dataDxfId="48"/>
    <tableColumn id="6" xr3:uid="{AED3E669-AC41-4AA2-B2FD-E956E7CBDF9B}" name="Commercial real estate" dataDxfId="47"/>
    <tableColumn id="8" xr3:uid="{C4CAE645-0108-4E3C-ACA6-4E77B5F8C29A}" name="PEP" dataDxfId="46"/>
    <tableColumn id="9" xr3:uid="{43F3E725-E280-426B-9B89-5F8C868DB9F8}" name="PEP country" dataDxfId="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674262-C0B5-4840-8B5E-AED700447F39}" name="Tabel37" displayName="Tabel37" ref="A1:C14" totalsRowShown="0" headerRowDxfId="61" dataDxfId="60">
  <autoFilter ref="A1:C14" xr:uid="{A2F9EEB5-9DEF-4F12-90F2-492DB2B34E24}"/>
  <tableColumns count="3">
    <tableColumn id="1" xr3:uid="{C6E598DA-B075-4A15-A614-74B4FCF19EB8}" name="Country" dataDxfId="59"/>
    <tableColumn id="2" xr3:uid="{6E8BDED8-6E4B-4159-ADC3-9E06CFCE2F47}" name="Count" dataDxfId="58"/>
    <tableColumn id="3" xr3:uid="{EA61846B-F491-44C0-A042-034B29C06FEB}" name="Percentage (of total cases)" dataDxfId="57" dataCellStyle="Procent">
      <calculatedColumnFormula>Tabel37[[#This Row],[Count]]/34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17C88C-B271-445C-AED4-B8278F1CC800}" name="Tabel49" displayName="Tabel49" ref="A1:C9" totalsRowShown="0" headerRowDxfId="44" dataDxfId="43">
  <autoFilter ref="A1:C9" xr:uid="{FEDEAF22-C0BF-4FA5-A8B1-CA85048C2235}"/>
  <sortState xmlns:xlrd2="http://schemas.microsoft.com/office/spreadsheetml/2017/richdata2" ref="A2:C9">
    <sortCondition descending="1" ref="B1:B9"/>
  </sortState>
  <tableColumns count="3">
    <tableColumn id="1" xr3:uid="{001241E8-4F49-40B6-8BA5-859EA88FBC61}" name="Money Laundering Typology" dataDxfId="42"/>
    <tableColumn id="2" xr3:uid="{F45E6120-C990-49B3-8595-B6D14FE6A119}" name="Count" dataDxfId="41"/>
    <tableColumn id="3" xr3:uid="{F759139D-6390-4863-9AD8-D7431B77A539}" name="Percentage (of total cases)" dataDxfId="40" dataCellStyle="Procent">
      <calculatedColumnFormula>Tabel49[[#This Row],[Count]]/34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allardspahr.com/~/media/a4931f173fc8489aa07bf88a719c8f84.ashx" TargetMode="External"/><Relationship Id="rId18" Type="http://schemas.openxmlformats.org/officeDocument/2006/relationships/hyperlink" Target="https://www.justice.gov/usao-sdny/press-release/file/918261/download" TargetMode="External"/><Relationship Id="rId26" Type="http://schemas.openxmlformats.org/officeDocument/2006/relationships/hyperlink" Target="https://www.justice.gov/usao-edny/pr/long-island-resident-pleads-guilty-multimillion-dollar-elder-fraud-scheme-and" TargetMode="External"/><Relationship Id="rId39" Type="http://schemas.openxmlformats.org/officeDocument/2006/relationships/hyperlink" Target="https://www.justice.gov/usao-edny/pr/jf-investimentos-sa-pleads-guilty-and-agrees-pay-more-256-million-criminal-fines" TargetMode="External"/><Relationship Id="rId3" Type="http://schemas.openxmlformats.org/officeDocument/2006/relationships/hyperlink" Target="https://www.justice.gov/opa/press-release/file/1349786/download" TargetMode="External"/><Relationship Id="rId21" Type="http://schemas.openxmlformats.org/officeDocument/2006/relationships/hyperlink" Target="https://www.politico.com/f/?id=00000163-73c7-d9c0-a1f3-77d719f50001" TargetMode="External"/><Relationship Id="rId34" Type="http://schemas.openxmlformats.org/officeDocument/2006/relationships/hyperlink" Target="https://www.justice.gov/usao-wdtx/pr/san-antonio-businessman-sentenced-14-years-federal-prison-multi-million-dollar" TargetMode="External"/><Relationship Id="rId42" Type="http://schemas.openxmlformats.org/officeDocument/2006/relationships/hyperlink" Target="https://www.justice.gov/usao-sdfl/pr/director-guatemalan-bank-arrested-federal-money-laundering-charge-and-money-laundering" TargetMode="External"/><Relationship Id="rId47" Type="http://schemas.openxmlformats.org/officeDocument/2006/relationships/hyperlink" Target="https://www.courthousenews.com/wp-content/uploads/2018/01/Dandong-Chengtai-Trading-ac.pdf" TargetMode="External"/><Relationship Id="rId50" Type="http://schemas.openxmlformats.org/officeDocument/2006/relationships/hyperlink" Target="https://www.justice.gov/usao-ndal/press-release/file/1049111/download" TargetMode="External"/><Relationship Id="rId7" Type="http://schemas.openxmlformats.org/officeDocument/2006/relationships/hyperlink" Target="https://www.ballardspahr.com/-/media/files/nigeria.pdf" TargetMode="External"/><Relationship Id="rId12" Type="http://schemas.openxmlformats.org/officeDocument/2006/relationships/hyperlink" Target="https://law.justia.com/cases/federal/appellate-courts/ca2/17-3258/17-3258-2019-08-09.html" TargetMode="External"/><Relationship Id="rId17" Type="http://schemas.openxmlformats.org/officeDocument/2006/relationships/hyperlink" Target="https://www.justice.gov/opa/press-release/file/1062736/download" TargetMode="External"/><Relationship Id="rId25" Type="http://schemas.openxmlformats.org/officeDocument/2006/relationships/hyperlink" Target="https://www.justice.gov/usao-edny/pr/long-island-resident-pleads-guilty-multimillion-dollar-elder-fraud-scheme-and" TargetMode="External"/><Relationship Id="rId33" Type="http://schemas.openxmlformats.org/officeDocument/2006/relationships/hyperlink" Target="https://www.justice.gov/usao-sdtx/pr/former-mexican-governor-convicted-money-laundering" TargetMode="External"/><Relationship Id="rId38" Type="http://schemas.openxmlformats.org/officeDocument/2006/relationships/hyperlink" Target="https://www.justice.gov/criminal-fraud/fcpa/cases/luis-alberto-chacin-haddad" TargetMode="External"/><Relationship Id="rId46" Type="http://schemas.openxmlformats.org/officeDocument/2006/relationships/hyperlink" Target="https://fcpa.stanford.edu/fcpac/documents/5000/004087.pdf" TargetMode="External"/><Relationship Id="rId2" Type="http://schemas.openxmlformats.org/officeDocument/2006/relationships/hyperlink" Target="https://www.justice.gov/opa/press-release/file/1349786/download" TargetMode="External"/><Relationship Id="rId16" Type="http://schemas.openxmlformats.org/officeDocument/2006/relationships/hyperlink" Target="https://www.justice.gov/sites/default/files/opa/press-releases/attachments/2015/01/13/zelaya_forfeiture_complaint_1.pdf" TargetMode="External"/><Relationship Id="rId20" Type="http://schemas.openxmlformats.org/officeDocument/2006/relationships/hyperlink" Target="https://globalinvestigationsreview.com/digital_assets/20dfdb26-4325-428e-b6ff-7b2a8e731f93/E.C.F.-2nd-Cir.-17-02765-dckt-000052_000-filed-2018-04-16.pdf" TargetMode="External"/><Relationship Id="rId29" Type="http://schemas.openxmlformats.org/officeDocument/2006/relationships/hyperlink" Target="https://www.justice.gov/usao-dc/press-release/file/1081921/download" TargetMode="External"/><Relationship Id="rId41" Type="http://schemas.openxmlformats.org/officeDocument/2006/relationships/hyperlink" Target="https://www.justice.gov/usao-ak/pr/former-high-school-classmates-charged-34-count-indictment-defrauding-corporation-72" TargetMode="External"/><Relationship Id="rId1" Type="http://schemas.openxmlformats.org/officeDocument/2006/relationships/hyperlink" Target="https://www.justice.gov/opa/press-release/file/1302006/download" TargetMode="External"/><Relationship Id="rId6" Type="http://schemas.openxmlformats.org/officeDocument/2006/relationships/hyperlink" Target="https://star.worldbank.org/corruption-cases/sites/corruption-cases/files/DOJ-Galactica-Complaint.pdf" TargetMode="External"/><Relationship Id="rId11" Type="http://schemas.openxmlformats.org/officeDocument/2006/relationships/hyperlink" Target="https://www.justice.gov/usao-sdny/pr/acting-manhattan-us-attorney-announces-historic-jury-verdict-finding-forfeiture-midtown" TargetMode="External"/><Relationship Id="rId24" Type="http://schemas.openxmlformats.org/officeDocument/2006/relationships/hyperlink" Target="https://www.justice.gov/usao-sdny/press-release/file/1077121/download" TargetMode="External"/><Relationship Id="rId32" Type="http://schemas.openxmlformats.org/officeDocument/2006/relationships/hyperlink" Target="https://storage.courtlistener.com/recap/gov.uscourts.cand.361313/gov.uscourts.cand.361313.1.0.pdf" TargetMode="External"/><Relationship Id="rId37" Type="http://schemas.openxmlformats.org/officeDocument/2006/relationships/hyperlink" Target="https://www.justice.gov/criminal-fraud/fcpa/cases/jesus-ramon-veroes" TargetMode="External"/><Relationship Id="rId40" Type="http://schemas.openxmlformats.org/officeDocument/2006/relationships/hyperlink" Target="https://www.law360.com/dockets/download/5df294bf1a90780282bdf8d2?doc_url=https%3A%2F%2Fecf.nvd.uscourts.gov%2Fdoc1%2F11518111739&amp;label=Case+Filing" TargetMode="External"/><Relationship Id="rId45" Type="http://schemas.openxmlformats.org/officeDocument/2006/relationships/hyperlink" Target="https://www.justice.gov/criminal-fraud/file/1120321/download" TargetMode="External"/><Relationship Id="rId5" Type="http://schemas.openxmlformats.org/officeDocument/2006/relationships/hyperlink" Target="https://www.justice.gov/opa/press-release/file/1294611/download" TargetMode="External"/><Relationship Id="rId15" Type="http://schemas.openxmlformats.org/officeDocument/2006/relationships/hyperlink" Target="https://www.justice.gov/opa/page/file/1262301/download" TargetMode="External"/><Relationship Id="rId23" Type="http://schemas.openxmlformats.org/officeDocument/2006/relationships/hyperlink" Target="https://storage.courtlistener.com/recap/gov.uscourts.flsd.572542/gov.uscourts.flsd.572542.1.0.pdf" TargetMode="External"/><Relationship Id="rId28" Type="http://schemas.openxmlformats.org/officeDocument/2006/relationships/hyperlink" Target="https://www.courthousenews.com/wp-content/uploads/2019/03/Sater.pdf" TargetMode="External"/><Relationship Id="rId36" Type="http://schemas.openxmlformats.org/officeDocument/2006/relationships/hyperlink" Target="https://www.justice.gov/opa/pr/jury-finds-los-angeles-businessman-guilty-1-billion-biodiesel-tax-fraud-scheme" TargetMode="External"/><Relationship Id="rId49" Type="http://schemas.openxmlformats.org/officeDocument/2006/relationships/hyperlink" Target="https://www.justice.gov/usao-or/pr/former-grass-seed-company-manager-charged-scheme-defraud-simplot-and-its-customers" TargetMode="External"/><Relationship Id="rId10" Type="http://schemas.openxmlformats.org/officeDocument/2006/relationships/hyperlink" Target="https://www.justice.gov/opa/pr/us-seeks-recover-approximately-38-million-allegedly-obtained-corruption-involving-malaysian" TargetMode="External"/><Relationship Id="rId19" Type="http://schemas.openxmlformats.org/officeDocument/2006/relationships/hyperlink" Target="https://fcpa.stanford.edu/fcpac/documents/5000/003530.pdf" TargetMode="External"/><Relationship Id="rId31" Type="http://schemas.openxmlformats.org/officeDocument/2006/relationships/hyperlink" Target="https://storage.courtlistener.com/recap/gov.uscourts.cand.357135/gov.uscourts.cand.357135.1.0.pdf" TargetMode="External"/><Relationship Id="rId44" Type="http://schemas.openxmlformats.org/officeDocument/2006/relationships/hyperlink" Target="https://www.justice.gov/criminal-fraud/file/1120311/download" TargetMode="External"/><Relationship Id="rId4" Type="http://schemas.openxmlformats.org/officeDocument/2006/relationships/hyperlink" Target="https://storage.courtlistener.com/recap/gov.uscourts.vaed.383106/gov.uscourts.vaed.383106.14.0_4.pdf" TargetMode="External"/><Relationship Id="rId9" Type="http://schemas.openxmlformats.org/officeDocument/2006/relationships/hyperlink" Target="https://www.justice.gov/opa/pr/us-seeks-recover-approximately-540-million-obtained-corruption-involving-malaysian-sovereign" TargetMode="External"/><Relationship Id="rId14" Type="http://schemas.openxmlformats.org/officeDocument/2006/relationships/hyperlink" Target="https://www.ballardspahr.com/~/media/44134e311d864813b90fac2a61340b5d.ashx" TargetMode="External"/><Relationship Id="rId22" Type="http://schemas.openxmlformats.org/officeDocument/2006/relationships/hyperlink" Target="https://www.justice.gov/opa/pr/justice-department-seeks-forfeiture-more-20-million-assets-relating-unlawful-use-us-financial" TargetMode="External"/><Relationship Id="rId27" Type="http://schemas.openxmlformats.org/officeDocument/2006/relationships/hyperlink" Target="https://www.justice.gov/usao-cdca/pr/us-files-lawsuits-seeking-recover-more-100-million-embezzled-former-officials-kuwait-s" TargetMode="External"/><Relationship Id="rId30" Type="http://schemas.openxmlformats.org/officeDocument/2006/relationships/hyperlink" Target="https://eb5projects.com/system/uploads/document/file/719/gov.uscourts.cacd.593853.1.0.pdf" TargetMode="External"/><Relationship Id="rId35" Type="http://schemas.openxmlformats.org/officeDocument/2006/relationships/hyperlink" Target="https://www.sec.gov/divisions/enforce/claims/docs/fujinaga-mri-complaint.pdf" TargetMode="External"/><Relationship Id="rId43" Type="http://schemas.openxmlformats.org/officeDocument/2006/relationships/hyperlink" Target="https://www.justice.gov/criminal-fraud/file/1120281/download" TargetMode="External"/><Relationship Id="rId48" Type="http://schemas.openxmlformats.org/officeDocument/2006/relationships/hyperlink" Target="https://www.documentcloud.org/documents/844560-yarrington-indictment.html" TargetMode="External"/><Relationship Id="rId8" Type="http://schemas.openxmlformats.org/officeDocument/2006/relationships/hyperlink" Target="https://www.ballardspahr.com/-/media/files/nigeria.pdf" TargetMode="External"/><Relationship Id="rId5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scolonist.com/news/b-c/b-c-civil-forfeiture-office-sues-to-seize-vancouver-house-1.23613556" TargetMode="External"/><Relationship Id="rId13" Type="http://schemas.openxmlformats.org/officeDocument/2006/relationships/hyperlink" Target="https://www.macleans.ca/economy/realestateeconomy/b-c-s-money-laundering-crisis-goes-national/" TargetMode="External"/><Relationship Id="rId18" Type="http://schemas.openxmlformats.org/officeDocument/2006/relationships/hyperlink" Target="https://vancouversun.com/business/real-estate/31-1-million-point-grey-mansion-owned-by-student" TargetMode="External"/><Relationship Id="rId26" Type="http://schemas.openxmlformats.org/officeDocument/2006/relationships/hyperlink" Target="https://www.cbc.ca/news/business/russian-money-canada-1.4102132" TargetMode="External"/><Relationship Id="rId39" Type="http://schemas.openxmlformats.org/officeDocument/2006/relationships/table" Target="../tables/table11.xml"/><Relationship Id="rId3" Type="http://schemas.openxmlformats.org/officeDocument/2006/relationships/hyperlink" Target="https://montrealgazette.com/news/local-news/five-found-guilty-in-operation-diligence" TargetMode="External"/><Relationship Id="rId21" Type="http://schemas.openxmlformats.org/officeDocument/2006/relationships/hyperlink" Target="https://vancouversun.com/news/metro/us-alleges-metro-vancouver-homes-were-part-of-scheme-to-launder-money-embezzled-in-china" TargetMode="External"/><Relationship Id="rId34" Type="http://schemas.openxmlformats.org/officeDocument/2006/relationships/hyperlink" Target="https://www.newswire.ca/news-releases/more-than-4-million-seized-following-an-rcmp-corruption-investigation-866125301.html" TargetMode="External"/><Relationship Id="rId7" Type="http://schemas.openxmlformats.org/officeDocument/2006/relationships/hyperlink" Target="https://www.theglobeandmail.com/canada/british-columbia/article-bc-operation-laundered-massive-amounts-of-cash-court-documents-say/" TargetMode="External"/><Relationship Id="rId12" Type="http://schemas.openxmlformats.org/officeDocument/2006/relationships/hyperlink" Target="https://dailyhive.com/toronto/anti-corruption-watchdog-criminal-money-toronto-real-estate-2019" TargetMode="External"/><Relationship Id="rId17" Type="http://schemas.openxmlformats.org/officeDocument/2006/relationships/hyperlink" Target="https://www.journaldemontreal.com/2017/06/03/peu-dobligations-peu-de-declarations" TargetMode="External"/><Relationship Id="rId25" Type="http://schemas.openxmlformats.org/officeDocument/2006/relationships/hyperlink" Target="https://www.freemalaysiatoday.com/category/nation/2019/02/11/malaysian-canadian-real-estate-group-ordered-to-pay-over-rm600000-to-ngo/" TargetMode="External"/><Relationship Id="rId33" Type="http://schemas.openxmlformats.org/officeDocument/2006/relationships/hyperlink" Target="https://www.theprogress.com/news/government-seeks-to-seize-fraser-valley-farm-where-guns-grenades-found/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https://www.kelownacapnews.com/news/kelowna-properties-tied-to-alleged-220m-in-stock-fraud/" TargetMode="External"/><Relationship Id="rId16" Type="http://schemas.openxmlformats.org/officeDocument/2006/relationships/hyperlink" Target="https://www.journaldemontreal.com/2017/06/03/des-fonds-du-congo-dans-les-paradis-fiscaux-et-au-quebec" TargetMode="External"/><Relationship Id="rId20" Type="http://schemas.openxmlformats.org/officeDocument/2006/relationships/hyperlink" Target="https://vancouversun.com/business/local-business/properties-linked-to-money-laundering-schemes-remain-in-hands-of-accused-investigation" TargetMode="External"/><Relationship Id="rId29" Type="http://schemas.openxmlformats.org/officeDocument/2006/relationships/hyperlink" Target="https://toronto.ctvnews.ca/sophisticated-illegal-gaming-operation-allegedly-linked-to-hells-angels-leads-to-more-than-200-charges-1.4736634" TargetMode="External"/><Relationship Id="rId1" Type="http://schemas.openxmlformats.org/officeDocument/2006/relationships/hyperlink" Target="https://vancouversun.com/business/local-business/alleged-money-launderers-linked-to-2-4-million-salt-spring-island-home-claim-lack-of-evidence" TargetMode="External"/><Relationship Id="rId6" Type="http://schemas.openxmlformats.org/officeDocument/2006/relationships/hyperlink" Target="https://www.theglobeandmail.com/news/investigations/real-estate-money-laundering-and-drugs/article38004840/" TargetMode="External"/><Relationship Id="rId11" Type="http://schemas.openxmlformats.org/officeDocument/2006/relationships/hyperlink" Target="https://www.scmp.com/news/world/united-states-canada/article/2073272/landmark-ruling-vancouver-homebuyer-ordered-repay?utm_medium=partner&amp;utm_campaign=contentexchange&amp;utm_source=biv" TargetMode="External"/><Relationship Id="rId24" Type="http://schemas.openxmlformats.org/officeDocument/2006/relationships/hyperlink" Target="https://vancouversun.com/news/local-news/tycoon-slain-in-west-vancouver-linked-to-china-bribery-scandal" TargetMode="External"/><Relationship Id="rId32" Type="http://schemas.openxmlformats.org/officeDocument/2006/relationships/hyperlink" Target="https://www.oakbaynews.com/news/province-seeks-to-seize-saanich-property-over-alleged-links-to-international-stock-fraud/" TargetMode="External"/><Relationship Id="rId37" Type="http://schemas.openxmlformats.org/officeDocument/2006/relationships/hyperlink" Target="https://saltspringexchange.com/2019/12/16/civil-forfeiture-office-seeks-seizure-of-salt-spring-property-linked-to-alleged-stock-fraud/" TargetMode="External"/><Relationship Id="rId5" Type="http://schemas.openxmlformats.org/officeDocument/2006/relationships/hyperlink" Target="https://www.thestar.com/edmonton/2018/10/09/how-a-fraudster-got-12-million-out-of-a-canadian-university-they-just-asked-for-it.html" TargetMode="External"/><Relationship Id="rId15" Type="http://schemas.openxmlformats.org/officeDocument/2006/relationships/hyperlink" Target="https://www.journaldemontreal.com/2017/06/03/des-fonds-du-congo-dans-les-paradis-fiscaux-et-au-quebec" TargetMode="External"/><Relationship Id="rId23" Type="http://schemas.openxmlformats.org/officeDocument/2006/relationships/hyperlink" Target="https://vancouversun.com/news/local-news/banks-demand-2-3-million-mortgage-repayments-on-properties-allegedly-used-to-launder-money" TargetMode="External"/><Relationship Id="rId28" Type="http://schemas.openxmlformats.org/officeDocument/2006/relationships/hyperlink" Target="https://globalnews.ca/news/7416772/markham-illegal-casino-mansion-b-c-casino-link/" TargetMode="External"/><Relationship Id="rId36" Type="http://schemas.openxmlformats.org/officeDocument/2006/relationships/hyperlink" Target="https://vancouversun.com/news/local-news/province-asks-court-to-order-accused-to-produce-documents-in-b-c-forfeiture-case" TargetMode="External"/><Relationship Id="rId10" Type="http://schemas.openxmlformats.org/officeDocument/2006/relationships/hyperlink" Target="https://nationalpost.com/news/canada/meet-the-mysterious-tycoon-at-the-centre-of-half-a-billion-in-b-c-property-deals" TargetMode="External"/><Relationship Id="rId19" Type="http://schemas.openxmlformats.org/officeDocument/2006/relationships/hyperlink" Target="https://vancouversun.com/news/local-news/tycoon-slain-in-west-vancouver-linked-to-china-bribery-scandal" TargetMode="External"/><Relationship Id="rId31" Type="http://schemas.openxmlformats.org/officeDocument/2006/relationships/hyperlink" Target="https://www.bclocalnews.com/news/civil-forfeiture-office-alleges-crescent-beach-home-used-to-launder-money/" TargetMode="External"/><Relationship Id="rId4" Type="http://schemas.openxmlformats.org/officeDocument/2006/relationships/hyperlink" Target="https://www.theglobeandmail.com/real-estate/vancouver/out-of-the-shadows/article31802994/" TargetMode="External"/><Relationship Id="rId9" Type="http://schemas.openxmlformats.org/officeDocument/2006/relationships/hyperlink" Target="https://vancouversun.com/business/local-business/3-2-million-west-vancouver-home-added-to-list-of-assets-in-money-laundering-forfeiture-case" TargetMode="External"/><Relationship Id="rId14" Type="http://schemas.openxmlformats.org/officeDocument/2006/relationships/hyperlink" Target="https://www.journaldemontreal.com/2017/06/03/des-fonds-du-congo-dans-les-paradis-fiscaux-et-au-quebec" TargetMode="External"/><Relationship Id="rId22" Type="http://schemas.openxmlformats.org/officeDocument/2006/relationships/hyperlink" Target="https://vancouversun.com/business/local-business/civil-forfeiture-office-seeks-assets-linked-to-alleged-30-million-cryptocurrency-scam" TargetMode="External"/><Relationship Id="rId27" Type="http://schemas.openxmlformats.org/officeDocument/2006/relationships/hyperlink" Target="https://vancouversun.com/news/staff-blogs/real-scoop-long-time-trafficker-ran-businesses-and-drug-labs" TargetMode="External"/><Relationship Id="rId30" Type="http://schemas.openxmlformats.org/officeDocument/2006/relationships/hyperlink" Target="https://vancouversun.com/business/local-business/burnaby-house-sought-in-civil-forfeiture-allegedly-linked-to-canada-revenue-agency-scam" TargetMode="External"/><Relationship Id="rId35" Type="http://schemas.openxmlformats.org/officeDocument/2006/relationships/hyperlink" Target="https://vancouversun.com/news/local-news/province-seeks-forfeiture-of-2-million-in-chilliwack-properties-allegedly-linked-to-trafficking-money-laundering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ccrp.org/en/plunder-and-patronage/a-real-estate-empire-built-on-dark-money" TargetMode="External"/><Relationship Id="rId2" Type="http://schemas.openxmlformats.org/officeDocument/2006/relationships/hyperlink" Target="https://www.dailyrecord.co.uk/news/crime/bermuda-conman-bought-glasgow-property-12039420" TargetMode="External"/><Relationship Id="rId1" Type="http://schemas.openxmlformats.org/officeDocument/2006/relationships/hyperlink" Target="https://www.birminghamupdates.com/nca-seize-birmingham-property-linked-to-drug-trafficking-money-laundering-gang/" TargetMode="External"/><Relationship Id="rId6" Type="http://schemas.openxmlformats.org/officeDocument/2006/relationships/table" Target="../tables/table6.xml"/><Relationship Id="rId5" Type="http://schemas.openxmlformats.org/officeDocument/2006/relationships/hyperlink" Target="https://www.bbc.com/news/uk-43823962" TargetMode="External"/><Relationship Id="rId4" Type="http://schemas.openxmlformats.org/officeDocument/2006/relationships/hyperlink" Target="https://www.dawn.com/news/143358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0955-5CAD-4824-938C-3C785A609E6D}">
  <dimension ref="A1:G57"/>
  <sheetViews>
    <sheetView topLeftCell="A16" workbookViewId="0">
      <selection activeCell="B18" sqref="B18"/>
    </sheetView>
  </sheetViews>
  <sheetFormatPr defaultRowHeight="14.5" x14ac:dyDescent="0.35"/>
  <cols>
    <col min="1" max="1" width="9.6328125" customWidth="1"/>
    <col min="2" max="2" width="45.7265625" customWidth="1"/>
    <col min="3" max="3" width="10.08984375" customWidth="1"/>
    <col min="4" max="4" width="55" customWidth="1"/>
    <col min="5" max="5" width="18.453125" customWidth="1"/>
    <col min="6" max="6" width="14.54296875" customWidth="1"/>
    <col min="7" max="7" width="12.81640625" customWidth="1"/>
  </cols>
  <sheetData>
    <row r="1" spans="1:7" ht="15" thickBot="1" x14ac:dyDescent="0.4">
      <c r="A1" s="29" t="s">
        <v>559</v>
      </c>
      <c r="B1" s="30" t="s">
        <v>1</v>
      </c>
      <c r="C1" s="31" t="s">
        <v>255</v>
      </c>
      <c r="D1" s="32" t="s">
        <v>259</v>
      </c>
      <c r="E1" s="31" t="s">
        <v>260</v>
      </c>
      <c r="F1" s="31" t="s">
        <v>261</v>
      </c>
      <c r="G1" s="31" t="s">
        <v>262</v>
      </c>
    </row>
    <row r="2" spans="1:7" ht="76.5" thickBot="1" x14ac:dyDescent="0.4">
      <c r="A2" s="6" t="s">
        <v>3</v>
      </c>
      <c r="B2" s="7" t="s">
        <v>17</v>
      </c>
      <c r="C2" s="12">
        <v>2020</v>
      </c>
      <c r="D2" s="14" t="s">
        <v>197</v>
      </c>
      <c r="E2" s="33" t="s">
        <v>263</v>
      </c>
      <c r="F2" s="33" t="s">
        <v>264</v>
      </c>
      <c r="G2" s="34" t="s">
        <v>265</v>
      </c>
    </row>
    <row r="3" spans="1:7" ht="29" thickBot="1" x14ac:dyDescent="0.4">
      <c r="A3" s="1" t="s">
        <v>4</v>
      </c>
      <c r="B3" s="2" t="s">
        <v>18</v>
      </c>
      <c r="C3" s="12">
        <v>2018</v>
      </c>
      <c r="D3" s="14" t="s">
        <v>198</v>
      </c>
      <c r="E3" s="33" t="s">
        <v>199</v>
      </c>
      <c r="F3" s="15"/>
      <c r="G3" s="15"/>
    </row>
    <row r="4" spans="1:7" ht="57" thickBot="1" x14ac:dyDescent="0.4">
      <c r="A4" s="6" t="s">
        <v>5</v>
      </c>
      <c r="B4" s="8" t="s">
        <v>19</v>
      </c>
      <c r="C4" s="12">
        <v>2020</v>
      </c>
      <c r="D4" s="14" t="s">
        <v>200</v>
      </c>
      <c r="E4" s="33" t="s">
        <v>201</v>
      </c>
      <c r="F4" s="15"/>
      <c r="G4" s="15"/>
    </row>
    <row r="5" spans="1:7" ht="29" thickBot="1" x14ac:dyDescent="0.4">
      <c r="A5" s="1" t="s">
        <v>6</v>
      </c>
      <c r="B5" s="2" t="s">
        <v>20</v>
      </c>
      <c r="C5" s="12">
        <v>2017</v>
      </c>
      <c r="D5" s="15" t="s">
        <v>200</v>
      </c>
      <c r="E5" s="33" t="s">
        <v>202</v>
      </c>
      <c r="F5" s="15"/>
      <c r="G5" s="15"/>
    </row>
    <row r="6" spans="1:7" ht="29" thickBot="1" x14ac:dyDescent="0.4">
      <c r="A6" s="6" t="s">
        <v>7</v>
      </c>
      <c r="B6" s="8" t="s">
        <v>21</v>
      </c>
      <c r="C6" s="12">
        <v>2020</v>
      </c>
      <c r="D6" s="15" t="s">
        <v>200</v>
      </c>
      <c r="E6" s="33" t="s">
        <v>203</v>
      </c>
      <c r="F6" s="15"/>
      <c r="G6" s="15"/>
    </row>
    <row r="7" spans="1:7" ht="64" thickBot="1" x14ac:dyDescent="0.4">
      <c r="A7" s="1" t="s">
        <v>8</v>
      </c>
      <c r="B7" s="4" t="s">
        <v>22</v>
      </c>
      <c r="C7" s="12" t="s">
        <v>191</v>
      </c>
      <c r="D7" s="14" t="s">
        <v>204</v>
      </c>
      <c r="E7" s="33" t="s">
        <v>267</v>
      </c>
      <c r="F7" s="33" t="s">
        <v>202</v>
      </c>
      <c r="G7" s="33" t="s">
        <v>266</v>
      </c>
    </row>
    <row r="8" spans="1:7" ht="39" thickBot="1" x14ac:dyDescent="0.4">
      <c r="A8" s="6" t="s">
        <v>9</v>
      </c>
      <c r="B8" s="8" t="s">
        <v>23</v>
      </c>
      <c r="C8" s="12">
        <v>2017</v>
      </c>
      <c r="D8" s="14" t="s">
        <v>205</v>
      </c>
      <c r="E8" s="33" t="s">
        <v>269</v>
      </c>
      <c r="F8" s="33" t="s">
        <v>268</v>
      </c>
      <c r="G8" s="15"/>
    </row>
    <row r="9" spans="1:7" ht="39" thickBot="1" x14ac:dyDescent="0.4">
      <c r="A9" s="1" t="s">
        <v>10</v>
      </c>
      <c r="B9" s="3" t="s">
        <v>24</v>
      </c>
      <c r="C9" s="12">
        <v>2018</v>
      </c>
      <c r="D9" s="14" t="s">
        <v>206</v>
      </c>
      <c r="E9" s="13"/>
      <c r="F9" s="13"/>
      <c r="G9" s="13"/>
    </row>
    <row r="10" spans="1:7" ht="71" thickBot="1" x14ac:dyDescent="0.4">
      <c r="A10" s="6" t="s">
        <v>11</v>
      </c>
      <c r="B10" s="8" t="s">
        <v>25</v>
      </c>
      <c r="C10" s="1" t="s">
        <v>192</v>
      </c>
      <c r="D10" s="15" t="s">
        <v>207</v>
      </c>
      <c r="E10" s="33" t="s">
        <v>272</v>
      </c>
      <c r="F10" s="33" t="s">
        <v>270</v>
      </c>
      <c r="G10" s="33" t="s">
        <v>271</v>
      </c>
    </row>
    <row r="11" spans="1:7" ht="43" thickBot="1" x14ac:dyDescent="0.4">
      <c r="A11" s="1" t="s">
        <v>12</v>
      </c>
      <c r="B11" s="3" t="s">
        <v>26</v>
      </c>
      <c r="C11" s="1">
        <v>2015</v>
      </c>
      <c r="D11" s="16" t="s">
        <v>208</v>
      </c>
      <c r="E11" s="33" t="s">
        <v>209</v>
      </c>
      <c r="F11" s="15"/>
      <c r="G11" s="15"/>
    </row>
    <row r="12" spans="1:7" ht="51.5" thickBot="1" x14ac:dyDescent="0.4">
      <c r="A12" s="6" t="s">
        <v>13</v>
      </c>
      <c r="B12" s="9" t="s">
        <v>27</v>
      </c>
      <c r="C12" s="1">
        <v>2018</v>
      </c>
      <c r="D12" s="15" t="s">
        <v>210</v>
      </c>
      <c r="E12" s="33" t="s">
        <v>211</v>
      </c>
      <c r="F12" s="15"/>
      <c r="G12" s="15"/>
    </row>
    <row r="13" spans="1:7" ht="29" thickBot="1" x14ac:dyDescent="0.4">
      <c r="A13" s="1" t="s">
        <v>14</v>
      </c>
      <c r="B13" s="3" t="s">
        <v>28</v>
      </c>
      <c r="C13" s="1">
        <v>2016</v>
      </c>
      <c r="D13" s="15" t="s">
        <v>212</v>
      </c>
      <c r="E13" s="33" t="s">
        <v>275</v>
      </c>
      <c r="F13" s="33" t="s">
        <v>273</v>
      </c>
      <c r="G13" s="33" t="s">
        <v>274</v>
      </c>
    </row>
    <row r="14" spans="1:7" ht="64" thickBot="1" x14ac:dyDescent="0.4">
      <c r="A14" s="6" t="s">
        <v>15</v>
      </c>
      <c r="B14" s="10" t="s">
        <v>29</v>
      </c>
      <c r="C14" s="1">
        <v>2020</v>
      </c>
      <c r="D14" s="16" t="s">
        <v>213</v>
      </c>
      <c r="E14" s="33" t="s">
        <v>277</v>
      </c>
      <c r="F14" s="33" t="s">
        <v>276</v>
      </c>
      <c r="G14" s="15"/>
    </row>
    <row r="15" spans="1:7" ht="51.5" thickBot="1" x14ac:dyDescent="0.4">
      <c r="A15" s="1" t="s">
        <v>16</v>
      </c>
      <c r="B15" s="2" t="s">
        <v>30</v>
      </c>
      <c r="C15" s="1">
        <v>2019</v>
      </c>
      <c r="D15" s="15" t="s">
        <v>214</v>
      </c>
      <c r="E15" s="15"/>
      <c r="F15" s="15"/>
      <c r="G15" s="15"/>
    </row>
    <row r="16" spans="1:7" ht="76.5" thickBot="1" x14ac:dyDescent="0.4">
      <c r="A16" s="6" t="s">
        <v>74</v>
      </c>
      <c r="B16" s="10" t="s">
        <v>31</v>
      </c>
      <c r="C16" s="1">
        <v>2020</v>
      </c>
      <c r="D16" s="15" t="s">
        <v>215</v>
      </c>
      <c r="E16" s="33" t="s">
        <v>276</v>
      </c>
      <c r="F16" s="15"/>
      <c r="G16" s="15"/>
    </row>
    <row r="17" spans="1:7" ht="43" thickBot="1" x14ac:dyDescent="0.4">
      <c r="A17" s="1" t="s">
        <v>75</v>
      </c>
      <c r="B17" s="2" t="s">
        <v>32</v>
      </c>
      <c r="C17" s="1">
        <v>2018</v>
      </c>
      <c r="D17" s="15" t="s">
        <v>216</v>
      </c>
      <c r="E17" s="33" t="s">
        <v>217</v>
      </c>
      <c r="F17" s="15"/>
      <c r="G17" s="15"/>
    </row>
    <row r="18" spans="1:7" ht="51.5" thickBot="1" x14ac:dyDescent="0.4">
      <c r="A18" s="6" t="s">
        <v>76</v>
      </c>
      <c r="B18" s="10" t="s">
        <v>33</v>
      </c>
      <c r="C18" s="1">
        <v>2019</v>
      </c>
      <c r="D18" s="15" t="s">
        <v>218</v>
      </c>
      <c r="E18" s="13"/>
      <c r="F18" s="13"/>
      <c r="G18" s="13"/>
    </row>
    <row r="19" spans="1:7" ht="29" thickBot="1" x14ac:dyDescent="0.4">
      <c r="A19" s="1" t="s">
        <v>77</v>
      </c>
      <c r="B19" s="4" t="s">
        <v>34</v>
      </c>
      <c r="C19" s="1">
        <v>2018</v>
      </c>
      <c r="D19" s="15" t="s">
        <v>219</v>
      </c>
      <c r="E19" s="33" t="s">
        <v>278</v>
      </c>
      <c r="F19" s="33" t="s">
        <v>211</v>
      </c>
      <c r="G19" s="15"/>
    </row>
    <row r="20" spans="1:7" ht="64" thickBot="1" x14ac:dyDescent="0.4">
      <c r="A20" s="6" t="s">
        <v>78</v>
      </c>
      <c r="B20" s="11" t="s">
        <v>35</v>
      </c>
      <c r="C20" s="1">
        <v>2020</v>
      </c>
      <c r="D20" s="13" t="s">
        <v>220</v>
      </c>
      <c r="E20" s="33" t="s">
        <v>278</v>
      </c>
      <c r="F20" s="16"/>
      <c r="G20" s="16"/>
    </row>
    <row r="21" spans="1:7" ht="51.5" thickBot="1" x14ac:dyDescent="0.4">
      <c r="A21" s="1" t="s">
        <v>79</v>
      </c>
      <c r="B21" s="4" t="s">
        <v>36</v>
      </c>
      <c r="C21" s="1">
        <v>2016</v>
      </c>
      <c r="D21" s="16" t="s">
        <v>221</v>
      </c>
      <c r="E21" s="13"/>
      <c r="F21" s="13"/>
      <c r="G21" s="13"/>
    </row>
    <row r="22" spans="1:7" ht="26.5" thickBot="1" x14ac:dyDescent="0.4">
      <c r="A22" s="6" t="s">
        <v>80</v>
      </c>
      <c r="B22" s="11" t="s">
        <v>37</v>
      </c>
      <c r="C22" s="1">
        <v>2019</v>
      </c>
      <c r="D22" s="15" t="s">
        <v>222</v>
      </c>
      <c r="E22" s="13"/>
      <c r="F22" s="13"/>
      <c r="G22" s="13"/>
    </row>
    <row r="23" spans="1:7" ht="39" thickBot="1" x14ac:dyDescent="0.4">
      <c r="A23" s="1" t="s">
        <v>81</v>
      </c>
      <c r="B23" s="4" t="s">
        <v>38</v>
      </c>
      <c r="C23" s="1">
        <v>2019</v>
      </c>
      <c r="D23" s="15" t="s">
        <v>223</v>
      </c>
      <c r="E23" s="33" t="s">
        <v>279</v>
      </c>
      <c r="F23" s="15"/>
      <c r="G23" s="15"/>
    </row>
    <row r="24" spans="1:7" ht="29" thickBot="1" x14ac:dyDescent="0.4">
      <c r="A24" s="6" t="s">
        <v>82</v>
      </c>
      <c r="B24" s="11" t="s">
        <v>39</v>
      </c>
      <c r="C24" s="1">
        <v>2018</v>
      </c>
      <c r="D24" s="16" t="s">
        <v>224</v>
      </c>
      <c r="E24" s="33" t="s">
        <v>280</v>
      </c>
      <c r="F24" s="15"/>
      <c r="G24" s="15"/>
    </row>
    <row r="25" spans="1:7" ht="51.5" thickBot="1" x14ac:dyDescent="0.4">
      <c r="A25" s="1" t="s">
        <v>83</v>
      </c>
      <c r="B25" s="4" t="s">
        <v>40</v>
      </c>
      <c r="C25" s="1">
        <v>2017</v>
      </c>
      <c r="D25" s="15" t="s">
        <v>225</v>
      </c>
      <c r="E25" s="33" t="s">
        <v>281</v>
      </c>
      <c r="F25" s="15"/>
      <c r="G25" s="15"/>
    </row>
    <row r="26" spans="1:7" ht="39" thickBot="1" x14ac:dyDescent="0.4">
      <c r="A26" s="6" t="s">
        <v>84</v>
      </c>
      <c r="B26" s="11" t="s">
        <v>41</v>
      </c>
      <c r="C26" s="1">
        <v>2016</v>
      </c>
      <c r="D26" s="15" t="s">
        <v>282</v>
      </c>
      <c r="E26" s="33"/>
      <c r="F26" s="15"/>
      <c r="G26" s="15"/>
    </row>
    <row r="27" spans="1:7" ht="51.5" thickBot="1" x14ac:dyDescent="0.4">
      <c r="A27" s="1" t="s">
        <v>85</v>
      </c>
      <c r="B27" s="4" t="s">
        <v>42</v>
      </c>
      <c r="C27" s="1">
        <v>2020</v>
      </c>
      <c r="D27" s="16" t="s">
        <v>226</v>
      </c>
      <c r="E27" s="33" t="s">
        <v>284</v>
      </c>
      <c r="F27" s="33" t="s">
        <v>283</v>
      </c>
      <c r="G27" s="15"/>
    </row>
    <row r="28" spans="1:7" ht="64" thickBot="1" x14ac:dyDescent="0.4">
      <c r="A28" s="6" t="s">
        <v>86</v>
      </c>
      <c r="B28" s="11" t="s">
        <v>43</v>
      </c>
      <c r="C28" s="1">
        <v>2019</v>
      </c>
      <c r="D28" s="15" t="s">
        <v>227</v>
      </c>
      <c r="E28" s="15"/>
      <c r="F28" s="15"/>
      <c r="G28" s="15"/>
    </row>
    <row r="29" spans="1:7" ht="64" thickBot="1" x14ac:dyDescent="0.4">
      <c r="A29" s="1" t="s">
        <v>87</v>
      </c>
      <c r="B29" s="4" t="s">
        <v>44</v>
      </c>
      <c r="C29" s="1">
        <v>2018</v>
      </c>
      <c r="D29" s="15" t="s">
        <v>228</v>
      </c>
      <c r="E29" s="15"/>
      <c r="F29" s="15"/>
      <c r="G29" s="15"/>
    </row>
    <row r="30" spans="1:7" ht="29" thickBot="1" x14ac:dyDescent="0.4">
      <c r="A30" s="6" t="s">
        <v>88</v>
      </c>
      <c r="B30" s="11" t="s">
        <v>45</v>
      </c>
      <c r="C30" s="1">
        <v>2020</v>
      </c>
      <c r="D30" s="15" t="s">
        <v>229</v>
      </c>
      <c r="E30" s="34" t="s">
        <v>278</v>
      </c>
      <c r="F30" s="15"/>
      <c r="G30" s="15"/>
    </row>
    <row r="31" spans="1:7" ht="26.5" thickBot="1" x14ac:dyDescent="0.4">
      <c r="A31" s="1" t="s">
        <v>89</v>
      </c>
      <c r="B31" s="4" t="s">
        <v>46</v>
      </c>
      <c r="C31" s="1">
        <v>2015</v>
      </c>
      <c r="D31" s="15" t="s">
        <v>230</v>
      </c>
      <c r="E31" s="34" t="s">
        <v>278</v>
      </c>
      <c r="F31" s="15"/>
      <c r="G31" s="15"/>
    </row>
    <row r="32" spans="1:7" ht="39" thickBot="1" x14ac:dyDescent="0.4">
      <c r="A32" s="6" t="s">
        <v>92</v>
      </c>
      <c r="B32" s="11" t="s">
        <v>47</v>
      </c>
      <c r="C32" s="1">
        <v>2015</v>
      </c>
      <c r="D32" s="15" t="s">
        <v>231</v>
      </c>
      <c r="E32" s="33" t="s">
        <v>232</v>
      </c>
      <c r="F32" s="15"/>
      <c r="G32" s="15"/>
    </row>
    <row r="33" spans="1:7" ht="29" thickBot="1" x14ac:dyDescent="0.4">
      <c r="A33" s="1" t="s">
        <v>91</v>
      </c>
      <c r="B33" s="4" t="s">
        <v>48</v>
      </c>
      <c r="C33" s="1">
        <v>2018</v>
      </c>
      <c r="D33" s="13" t="s">
        <v>233</v>
      </c>
      <c r="E33" s="33" t="s">
        <v>285</v>
      </c>
      <c r="F33" s="15"/>
      <c r="G33" s="15"/>
    </row>
    <row r="34" spans="1:7" ht="89" thickBot="1" x14ac:dyDescent="0.4">
      <c r="A34" s="6" t="s">
        <v>93</v>
      </c>
      <c r="B34" s="11" t="s">
        <v>49</v>
      </c>
      <c r="C34" s="1">
        <v>2017</v>
      </c>
      <c r="D34" s="15" t="s">
        <v>234</v>
      </c>
      <c r="E34" s="15"/>
      <c r="F34" s="15"/>
      <c r="G34" s="15"/>
    </row>
    <row r="35" spans="1:7" ht="139" thickBot="1" x14ac:dyDescent="0.4">
      <c r="A35" s="1" t="s">
        <v>94</v>
      </c>
      <c r="B35" s="4" t="s">
        <v>50</v>
      </c>
      <c r="C35" s="1">
        <v>2016</v>
      </c>
      <c r="D35" s="15" t="s">
        <v>560</v>
      </c>
      <c r="E35" s="15"/>
      <c r="F35" s="15"/>
      <c r="G35" s="15"/>
    </row>
    <row r="36" spans="1:7" ht="64" thickBot="1" x14ac:dyDescent="0.4">
      <c r="A36" s="6" t="s">
        <v>95</v>
      </c>
      <c r="B36" s="11" t="s">
        <v>51</v>
      </c>
      <c r="C36" s="1">
        <v>2019</v>
      </c>
      <c r="D36" s="15" t="s">
        <v>235</v>
      </c>
      <c r="E36" s="33" t="s">
        <v>287</v>
      </c>
      <c r="F36" s="33" t="s">
        <v>286</v>
      </c>
      <c r="G36" s="15"/>
    </row>
    <row r="37" spans="1:7" ht="43" thickBot="1" x14ac:dyDescent="0.4">
      <c r="A37" s="1" t="s">
        <v>96</v>
      </c>
      <c r="B37" s="4" t="s">
        <v>52</v>
      </c>
      <c r="C37" s="1">
        <v>2020</v>
      </c>
      <c r="D37" s="15" t="s">
        <v>236</v>
      </c>
      <c r="E37" s="33" t="s">
        <v>288</v>
      </c>
      <c r="F37" s="15"/>
      <c r="G37" s="15"/>
    </row>
    <row r="38" spans="1:7" ht="43" thickBot="1" x14ac:dyDescent="0.4">
      <c r="A38" s="6" t="s">
        <v>97</v>
      </c>
      <c r="B38" s="11" t="s">
        <v>53</v>
      </c>
      <c r="C38" s="1">
        <v>2020</v>
      </c>
      <c r="D38" s="15" t="s">
        <v>237</v>
      </c>
      <c r="E38" s="34" t="s">
        <v>290</v>
      </c>
      <c r="F38" s="33" t="s">
        <v>289</v>
      </c>
      <c r="G38" s="15"/>
    </row>
    <row r="39" spans="1:7" ht="39" thickBot="1" x14ac:dyDescent="0.4">
      <c r="A39" s="1" t="s">
        <v>98</v>
      </c>
      <c r="B39" s="4" t="s">
        <v>54</v>
      </c>
      <c r="C39" s="1">
        <v>2018</v>
      </c>
      <c r="D39" s="15" t="s">
        <v>238</v>
      </c>
      <c r="E39" s="33" t="s">
        <v>290</v>
      </c>
      <c r="F39" s="17"/>
      <c r="G39" s="17"/>
    </row>
    <row r="40" spans="1:7" ht="29" thickBot="1" x14ac:dyDescent="0.4">
      <c r="A40" s="6" t="s">
        <v>99</v>
      </c>
      <c r="B40" s="11" t="s">
        <v>55</v>
      </c>
      <c r="C40" s="1">
        <v>2020</v>
      </c>
      <c r="D40" s="15" t="s">
        <v>239</v>
      </c>
      <c r="E40" s="13"/>
      <c r="F40" s="13"/>
      <c r="G40" s="13"/>
    </row>
    <row r="41" spans="1:7" ht="39" thickBot="1" x14ac:dyDescent="0.4">
      <c r="A41" s="1" t="s">
        <v>100</v>
      </c>
      <c r="B41" s="4" t="s">
        <v>56</v>
      </c>
      <c r="C41" s="1">
        <v>2019</v>
      </c>
      <c r="D41" s="15" t="s">
        <v>240</v>
      </c>
      <c r="E41" s="15"/>
      <c r="F41" s="15"/>
      <c r="G41" s="15"/>
    </row>
    <row r="42" spans="1:7" ht="29" thickBot="1" x14ac:dyDescent="0.4">
      <c r="A42" s="6" t="s">
        <v>102</v>
      </c>
      <c r="B42" s="11" t="s">
        <v>57</v>
      </c>
      <c r="C42" s="1">
        <v>2018</v>
      </c>
      <c r="D42" s="15" t="s">
        <v>241</v>
      </c>
      <c r="E42" s="33" t="s">
        <v>211</v>
      </c>
      <c r="F42" s="15"/>
      <c r="G42" s="15"/>
    </row>
    <row r="43" spans="1:7" ht="39" thickBot="1" x14ac:dyDescent="0.4">
      <c r="A43" s="1" t="s">
        <v>101</v>
      </c>
      <c r="B43" s="4" t="s">
        <v>58</v>
      </c>
      <c r="C43" s="1">
        <v>2017</v>
      </c>
      <c r="D43" s="15" t="s">
        <v>242</v>
      </c>
      <c r="E43" s="33" t="s">
        <v>293</v>
      </c>
      <c r="F43" s="33" t="s">
        <v>291</v>
      </c>
      <c r="G43" s="33" t="s">
        <v>292</v>
      </c>
    </row>
    <row r="44" spans="1:7" ht="39" thickBot="1" x14ac:dyDescent="0.4">
      <c r="A44" s="6" t="s">
        <v>103</v>
      </c>
      <c r="B44" s="11" t="s">
        <v>59</v>
      </c>
      <c r="C44" s="1">
        <v>2018</v>
      </c>
      <c r="D44" s="15" t="s">
        <v>243</v>
      </c>
      <c r="E44" s="15"/>
      <c r="F44" s="15"/>
      <c r="G44" s="15"/>
    </row>
    <row r="45" spans="1:7" ht="39" thickBot="1" x14ac:dyDescent="0.4">
      <c r="A45" s="1" t="s">
        <v>104</v>
      </c>
      <c r="B45" s="4" t="s">
        <v>60</v>
      </c>
      <c r="C45" s="1">
        <v>2020</v>
      </c>
      <c r="D45" s="15" t="s">
        <v>244</v>
      </c>
      <c r="E45" s="15"/>
      <c r="F45" s="15"/>
      <c r="G45" s="15"/>
    </row>
    <row r="46" spans="1:7" ht="64" thickBot="1" x14ac:dyDescent="0.4">
      <c r="A46" s="6" t="s">
        <v>105</v>
      </c>
      <c r="B46" s="11" t="s">
        <v>61</v>
      </c>
      <c r="C46" s="1">
        <v>2015</v>
      </c>
      <c r="D46" s="15" t="s">
        <v>245</v>
      </c>
      <c r="E46" s="16"/>
      <c r="F46" s="16"/>
      <c r="G46" s="16"/>
    </row>
    <row r="47" spans="1:7" ht="51.5" thickBot="1" x14ac:dyDescent="0.4">
      <c r="A47" s="1" t="s">
        <v>106</v>
      </c>
      <c r="B47" s="4" t="s">
        <v>62</v>
      </c>
      <c r="C47" s="1">
        <v>2020</v>
      </c>
      <c r="D47" s="15" t="s">
        <v>246</v>
      </c>
      <c r="E47" s="15"/>
      <c r="F47" s="15"/>
      <c r="G47" s="15"/>
    </row>
    <row r="48" spans="1:7" ht="39" thickBot="1" x14ac:dyDescent="0.4">
      <c r="A48" s="6" t="s">
        <v>107</v>
      </c>
      <c r="B48" s="11" t="s">
        <v>63</v>
      </c>
      <c r="C48" s="1">
        <v>2020</v>
      </c>
      <c r="D48" s="15" t="s">
        <v>247</v>
      </c>
      <c r="E48" s="15"/>
      <c r="F48" s="15"/>
      <c r="G48" s="15"/>
    </row>
    <row r="49" spans="1:7" ht="51.5" thickBot="1" x14ac:dyDescent="0.4">
      <c r="A49" s="1" t="s">
        <v>108</v>
      </c>
      <c r="B49" s="5" t="s">
        <v>64</v>
      </c>
      <c r="C49" s="1">
        <v>2020</v>
      </c>
      <c r="D49" s="15" t="s">
        <v>248</v>
      </c>
      <c r="E49" s="17"/>
      <c r="F49" s="17"/>
      <c r="G49" s="17"/>
    </row>
    <row r="50" spans="1:7" ht="39" thickBot="1" x14ac:dyDescent="0.4">
      <c r="A50" s="6" t="s">
        <v>109</v>
      </c>
      <c r="B50" s="11" t="s">
        <v>65</v>
      </c>
      <c r="C50" s="1">
        <v>2020</v>
      </c>
      <c r="D50" s="15" t="s">
        <v>249</v>
      </c>
      <c r="E50" s="17"/>
      <c r="F50" s="17"/>
      <c r="G50" s="17"/>
    </row>
    <row r="51" spans="1:7" ht="29" thickBot="1" x14ac:dyDescent="0.4">
      <c r="A51" s="1" t="s">
        <v>110</v>
      </c>
      <c r="B51" s="4" t="s">
        <v>66</v>
      </c>
      <c r="C51" s="1">
        <v>2020</v>
      </c>
      <c r="D51" s="15" t="s">
        <v>239</v>
      </c>
      <c r="E51" s="13"/>
      <c r="F51" s="13"/>
      <c r="G51" s="13"/>
    </row>
    <row r="52" spans="1:7" ht="29" thickBot="1" x14ac:dyDescent="0.4">
      <c r="A52" s="6" t="s">
        <v>111</v>
      </c>
      <c r="B52" s="11" t="s">
        <v>67</v>
      </c>
      <c r="C52" s="1" t="s">
        <v>193</v>
      </c>
      <c r="D52" s="15" t="s">
        <v>250</v>
      </c>
      <c r="E52" s="13"/>
      <c r="F52" s="13"/>
      <c r="G52" s="13"/>
    </row>
    <row r="53" spans="1:7" ht="29" thickBot="1" x14ac:dyDescent="0.4">
      <c r="A53" s="1" t="s">
        <v>112</v>
      </c>
      <c r="B53" s="4" t="s">
        <v>68</v>
      </c>
      <c r="C53" s="1">
        <v>2018</v>
      </c>
      <c r="D53" s="15" t="s">
        <v>251</v>
      </c>
      <c r="E53" s="34" t="s">
        <v>280</v>
      </c>
      <c r="F53" s="15"/>
      <c r="G53" s="15"/>
    </row>
    <row r="54" spans="1:7" ht="29" thickBot="1" x14ac:dyDescent="0.4">
      <c r="A54" s="6" t="s">
        <v>113</v>
      </c>
      <c r="B54" s="11" t="s">
        <v>69</v>
      </c>
      <c r="C54" s="1" t="s">
        <v>194</v>
      </c>
      <c r="D54" s="15" t="s">
        <v>252</v>
      </c>
      <c r="E54" s="33" t="s">
        <v>294</v>
      </c>
      <c r="F54" s="15"/>
      <c r="G54" s="15"/>
    </row>
    <row r="55" spans="1:7" ht="29" thickBot="1" x14ac:dyDescent="0.4">
      <c r="A55" s="1" t="s">
        <v>114</v>
      </c>
      <c r="B55" s="4" t="s">
        <v>70</v>
      </c>
      <c r="C55" s="1" t="s">
        <v>195</v>
      </c>
      <c r="D55" s="15"/>
      <c r="E55" s="34" t="s">
        <v>290</v>
      </c>
      <c r="F55" s="15"/>
      <c r="G55" s="15"/>
    </row>
    <row r="56" spans="1:7" ht="39" thickBot="1" x14ac:dyDescent="0.4">
      <c r="A56" s="6" t="s">
        <v>115</v>
      </c>
      <c r="B56" s="11" t="s">
        <v>71</v>
      </c>
      <c r="C56" s="1" t="s">
        <v>196</v>
      </c>
      <c r="D56" s="16" t="s">
        <v>253</v>
      </c>
      <c r="E56" s="13"/>
      <c r="F56" s="13"/>
      <c r="G56" s="13"/>
    </row>
    <row r="57" spans="1:7" ht="29" thickBot="1" x14ac:dyDescent="0.4">
      <c r="A57" s="1" t="s">
        <v>116</v>
      </c>
      <c r="B57" s="4" t="s">
        <v>72</v>
      </c>
      <c r="C57" s="1">
        <v>2018</v>
      </c>
      <c r="D57" s="15" t="s">
        <v>254</v>
      </c>
      <c r="E57" s="34" t="s">
        <v>211</v>
      </c>
      <c r="F57" s="15"/>
      <c r="G57" s="15"/>
    </row>
  </sheetData>
  <hyperlinks>
    <hyperlink ref="E2" r:id="rId1" xr:uid="{286B485A-ADB6-41D7-A76B-8AE18FC91EA0}"/>
    <hyperlink ref="F2" r:id="rId2" xr:uid="{EC6075DF-42E3-4F0D-91A5-B847122CB6A9}"/>
    <hyperlink ref="G2" r:id="rId3" xr:uid="{2DF86683-A2F7-4817-9990-63950ECE51BD}"/>
    <hyperlink ref="E3" r:id="rId4" xr:uid="{1867F712-1046-431D-9827-7D0BC4171168}"/>
    <hyperlink ref="E4" r:id="rId5" xr:uid="{AFCD8386-59CA-4CAE-AF1E-B8CAA16BD583}"/>
    <hyperlink ref="E5" r:id="rId6" xr:uid="{CC00ED55-0D59-41A8-A5C4-33DB0A0EEEC6}"/>
    <hyperlink ref="E6" r:id="rId7" xr:uid="{1742454E-B553-4301-B3E4-ADA9AD5481CD}"/>
    <hyperlink ref="E7" r:id="rId8" xr:uid="{C5BC3AC9-F0E4-4C45-8914-780944330302}"/>
    <hyperlink ref="F7" r:id="rId9" xr:uid="{712F43D7-CB44-4244-B114-1F9D1E67A217}"/>
    <hyperlink ref="G7" r:id="rId10" xr:uid="{D4A809D3-3F54-4DEB-8CA1-26BA7DCAB636}"/>
    <hyperlink ref="E8" r:id="rId11" xr:uid="{19619684-577A-4F23-BB6D-C5E7450D2A9A}"/>
    <hyperlink ref="F8" r:id="rId12" xr:uid="{CF4ABEE3-8BDC-4451-B186-1E216D12949C}"/>
    <hyperlink ref="E10" r:id="rId13" xr:uid="{8FE07B89-D18F-4498-AC5C-25168F021864}"/>
    <hyperlink ref="F10" r:id="rId14" xr:uid="{9876C04A-6A29-4D99-89F6-02418E36883C}"/>
    <hyperlink ref="G10" r:id="rId15" xr:uid="{7E9221D7-E6C2-4654-823E-04FAE92C3974}"/>
    <hyperlink ref="E11" r:id="rId16" xr:uid="{FEE56728-8071-410E-A7D4-2A064737E8C8}"/>
    <hyperlink ref="E12" r:id="rId17" xr:uid="{3AF1AD74-6ECE-43A6-B346-345A7B60A511}"/>
    <hyperlink ref="E13" r:id="rId18" xr:uid="{390D2460-D348-481E-B239-26FCBB98238A}"/>
    <hyperlink ref="F13" r:id="rId19" xr:uid="{62BDA203-09DD-49D5-B91B-A1C488BEC373}"/>
    <hyperlink ref="G13" r:id="rId20" xr:uid="{5492F691-D9EE-4846-884A-98E8B8C3E47B}"/>
    <hyperlink ref="E14" r:id="rId21" xr:uid="{17901B51-EAA7-43E7-80B8-40C5B6EA1DAE}"/>
    <hyperlink ref="F14" r:id="rId22" xr:uid="{943681CB-C6FD-4EE4-B299-B92FB10B4BCE}"/>
    <hyperlink ref="E16" r:id="rId23" xr:uid="{15E0BED8-49D0-4835-8F23-F51DBD190534}"/>
    <hyperlink ref="E17" r:id="rId24" xr:uid="{48EF41CB-5D00-47F7-A64B-0B2D7D8CAC87}"/>
    <hyperlink ref="F19" r:id="rId25" xr:uid="{FD4AE848-DDFA-4C0B-B38E-3C7BAFE25C5E}"/>
    <hyperlink ref="E19" r:id="rId26" xr:uid="{037B3C91-DE9C-4761-A13A-FC748ED930BE}"/>
    <hyperlink ref="E20" r:id="rId27" xr:uid="{265583A6-10F2-4D03-8247-4EA330284882}"/>
    <hyperlink ref="E23" r:id="rId28" display="Civil complaint (2019)" xr:uid="{BA2D3C19-6DB1-49A2-8ED3-51A878E574F8}"/>
    <hyperlink ref="E24" r:id="rId29" display="Civil complaint (2018) " xr:uid="{4009170C-5687-406E-958F-4530B3B7EE1F}"/>
    <hyperlink ref="E25" r:id="rId30" xr:uid="{6593A56C-3DB2-4076-80AA-D889641FAB44}"/>
    <hyperlink ref="E27" r:id="rId31" xr:uid="{D8A8104C-4E97-4D5E-816B-04125E338651}"/>
    <hyperlink ref="F27" r:id="rId32" xr:uid="{C678DF8B-6021-4BD8-9E54-DAAECA6CEA69}"/>
    <hyperlink ref="E30" r:id="rId33" xr:uid="{CCB50CE5-3910-4526-990A-2F7539212591}"/>
    <hyperlink ref="E31" r:id="rId34" xr:uid="{96159614-480A-4B43-AF48-B2031ED941B7}"/>
    <hyperlink ref="E32" r:id="rId35" xr:uid="{C1530EB6-76B5-46CB-845D-1C9A359E7D8F}"/>
    <hyperlink ref="E33" r:id="rId36" xr:uid="{0AE3E288-82B9-4885-A8AD-5A9CE4F8A569}"/>
    <hyperlink ref="E36" r:id="rId37" xr:uid="{4AC85A75-83A1-49F1-B622-420888BAF40E}"/>
    <hyperlink ref="F36" r:id="rId38" xr:uid="{830AC618-4EE4-4E4C-A81F-9A42EFC81070}"/>
    <hyperlink ref="E37" r:id="rId39" xr:uid="{460D2CDE-3E3F-4211-8137-A7946C8E16F5}"/>
    <hyperlink ref="F38" r:id="rId40" xr:uid="{8499D4FF-9F7D-4577-98D6-DFE15CE93981}"/>
    <hyperlink ref="E38" r:id="rId41" xr:uid="{836CF697-D782-41A1-8062-4429B06B07AE}"/>
    <hyperlink ref="E39" r:id="rId42" xr:uid="{64DDD638-744E-4920-8F34-138504ECB790}"/>
    <hyperlink ref="E42" r:id="rId43" xr:uid="{85CA7D47-4F11-4CC8-8E20-AEDC1190A7CB}"/>
    <hyperlink ref="E43" r:id="rId44" xr:uid="{0E6ADBC6-D505-4BCB-80D0-391823BFF9F8}"/>
    <hyperlink ref="F43" r:id="rId45" xr:uid="{23C64FA2-4D63-405B-8F61-1C294752CFE2}"/>
    <hyperlink ref="G43" r:id="rId46" xr:uid="{4E459BBF-73D7-4884-94E1-EC2E9CD0B6CE}"/>
    <hyperlink ref="E53" r:id="rId47" xr:uid="{3283E9FB-C5EF-47BA-A4DA-5DBFD6C4D297}"/>
    <hyperlink ref="E54" r:id="rId48" xr:uid="{E0863B90-63A4-4A13-8D1D-0FA31B49FA6B}"/>
    <hyperlink ref="E55" r:id="rId49" xr:uid="{AFD30E5E-78B5-4DBD-951D-AAE3D76A8918}"/>
    <hyperlink ref="E57" r:id="rId50" xr:uid="{22BAA006-08FE-42A2-AF89-99ADCEC9F885}"/>
  </hyperlinks>
  <pageMargins left="0.7" right="0.7" top="0.75" bottom="0.75" header="0.3" footer="0.3"/>
  <tableParts count="1">
    <tablePart r:id="rId5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1FE7-6DFC-4534-9C91-2CD281075F9B}">
  <dimension ref="A1:C10"/>
  <sheetViews>
    <sheetView workbookViewId="0">
      <selection activeCell="C18" sqref="C18"/>
    </sheetView>
  </sheetViews>
  <sheetFormatPr defaultRowHeight="14.5" x14ac:dyDescent="0.35"/>
  <cols>
    <col min="1" max="1" width="31.08984375" customWidth="1"/>
    <col min="2" max="2" width="13.6328125" customWidth="1"/>
    <col min="3" max="3" width="32.1796875" customWidth="1"/>
  </cols>
  <sheetData>
    <row r="1" spans="1:3" x14ac:dyDescent="0.35">
      <c r="A1" s="35" t="s">
        <v>153</v>
      </c>
      <c r="B1" s="26" t="s">
        <v>141</v>
      </c>
      <c r="C1" s="26" t="s">
        <v>166</v>
      </c>
    </row>
    <row r="2" spans="1:3" x14ac:dyDescent="0.35">
      <c r="A2" s="54" t="s">
        <v>149</v>
      </c>
      <c r="B2" s="26">
        <v>25</v>
      </c>
      <c r="C2" s="27">
        <f>Tabel49[[#This Row],[Count]]/34</f>
        <v>0.73529411764705888</v>
      </c>
    </row>
    <row r="3" spans="1:3" x14ac:dyDescent="0.35">
      <c r="A3" s="54" t="s">
        <v>142</v>
      </c>
      <c r="B3" s="26">
        <v>17</v>
      </c>
      <c r="C3" s="27">
        <f>Tabel49[[#This Row],[Count]]/34</f>
        <v>0.5</v>
      </c>
    </row>
    <row r="4" spans="1:3" x14ac:dyDescent="0.35">
      <c r="A4" s="54" t="s">
        <v>152</v>
      </c>
      <c r="B4" s="26">
        <v>3</v>
      </c>
      <c r="C4" s="27">
        <f>Tabel49[[#This Row],[Count]]/34</f>
        <v>8.8235294117647065E-2</v>
      </c>
    </row>
    <row r="5" spans="1:3" x14ac:dyDescent="0.35">
      <c r="A5" s="54" t="s">
        <v>151</v>
      </c>
      <c r="B5" s="26">
        <v>3</v>
      </c>
      <c r="C5" s="27">
        <f>Tabel49[[#This Row],[Count]]/34</f>
        <v>8.8235294117647065E-2</v>
      </c>
    </row>
    <row r="6" spans="1:3" x14ac:dyDescent="0.35">
      <c r="A6" s="54" t="s">
        <v>143</v>
      </c>
      <c r="B6" s="26">
        <v>2</v>
      </c>
      <c r="C6" s="27">
        <f>Tabel49[[#This Row],[Count]]/34</f>
        <v>5.8823529411764705E-2</v>
      </c>
    </row>
    <row r="7" spans="1:3" x14ac:dyDescent="0.35">
      <c r="A7" s="54" t="s">
        <v>407</v>
      </c>
      <c r="B7" s="26">
        <v>1</v>
      </c>
      <c r="C7" s="27">
        <f>Tabel49[[#This Row],[Count]]/34</f>
        <v>2.9411764705882353E-2</v>
      </c>
    </row>
    <row r="8" spans="1:3" x14ac:dyDescent="0.35">
      <c r="A8" s="54" t="s">
        <v>144</v>
      </c>
      <c r="B8" s="26">
        <v>1</v>
      </c>
      <c r="C8" s="27">
        <f>Tabel49[[#This Row],[Count]]/34</f>
        <v>2.9411764705882353E-2</v>
      </c>
    </row>
    <row r="9" spans="1:3" x14ac:dyDescent="0.35">
      <c r="A9" s="54" t="s">
        <v>145</v>
      </c>
      <c r="B9" s="26">
        <v>1</v>
      </c>
      <c r="C9" s="27">
        <f>Tabel49[[#This Row],[Count]]/34</f>
        <v>2.9411764705882353E-2</v>
      </c>
    </row>
    <row r="10" spans="1:3" x14ac:dyDescent="0.35">
      <c r="A10" s="26"/>
      <c r="B10" s="26"/>
      <c r="C10" s="26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1814-2DDD-4480-85F9-A6C5BDE5DE43}">
  <dimension ref="A1:C6"/>
  <sheetViews>
    <sheetView workbookViewId="0">
      <selection activeCell="G19" sqref="G19"/>
    </sheetView>
  </sheetViews>
  <sheetFormatPr defaultRowHeight="14.5" x14ac:dyDescent="0.35"/>
  <cols>
    <col min="1" max="1" width="31.26953125" customWidth="1"/>
    <col min="2" max="2" width="9.1796875" customWidth="1"/>
    <col min="3" max="3" width="29.36328125" customWidth="1"/>
  </cols>
  <sheetData>
    <row r="1" spans="1:3" x14ac:dyDescent="0.35">
      <c r="A1" s="26" t="s">
        <v>154</v>
      </c>
      <c r="B1" s="26" t="s">
        <v>141</v>
      </c>
      <c r="C1" s="26" t="s">
        <v>166</v>
      </c>
    </row>
    <row r="2" spans="1:3" x14ac:dyDescent="0.35">
      <c r="A2" s="26" t="s">
        <v>411</v>
      </c>
      <c r="B2" s="26">
        <v>10</v>
      </c>
      <c r="C2" s="27">
        <f>Tabel5[[#This Row],[Count]]/34</f>
        <v>0.29411764705882354</v>
      </c>
    </row>
    <row r="3" spans="1:3" x14ac:dyDescent="0.35">
      <c r="A3" s="26" t="s">
        <v>410</v>
      </c>
      <c r="B3" s="26">
        <v>3</v>
      </c>
      <c r="C3" s="27">
        <f>Tabel5[[#This Row],[Count]]/34</f>
        <v>8.8235294117647065E-2</v>
      </c>
    </row>
    <row r="4" spans="1:3" x14ac:dyDescent="0.35">
      <c r="A4" s="26" t="s">
        <v>156</v>
      </c>
      <c r="B4" s="26">
        <v>2</v>
      </c>
      <c r="C4" s="27">
        <f>Tabel5[[#This Row],[Count]]/34</f>
        <v>5.8823529411764705E-2</v>
      </c>
    </row>
    <row r="5" spans="1:3" x14ac:dyDescent="0.35">
      <c r="A5" s="26" t="s">
        <v>409</v>
      </c>
      <c r="B5" s="26">
        <v>1</v>
      </c>
      <c r="C5" s="27">
        <f>Tabel5[[#This Row],[Count]]/34</f>
        <v>2.9411764705882353E-2</v>
      </c>
    </row>
    <row r="6" spans="1:3" x14ac:dyDescent="0.35">
      <c r="A6" s="26" t="s">
        <v>408</v>
      </c>
      <c r="B6" s="26">
        <v>1</v>
      </c>
      <c r="C6" s="27">
        <f>Tabel5[[#This Row],[Count]]/34</f>
        <v>2.9411764705882353E-2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9B51-279C-434D-981B-86FF038F3A2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541F-CAB8-4409-81B6-E6020112B7F8}">
  <dimension ref="A1:F36"/>
  <sheetViews>
    <sheetView workbookViewId="0">
      <selection activeCell="F2" sqref="F2"/>
    </sheetView>
  </sheetViews>
  <sheetFormatPr defaultRowHeight="14.5" x14ac:dyDescent="0.35"/>
  <cols>
    <col min="1" max="1" width="9.1796875" customWidth="1"/>
    <col min="2" max="2" width="43.81640625" customWidth="1"/>
    <col min="3" max="3" width="11.90625" customWidth="1"/>
    <col min="4" max="4" width="28.54296875" customWidth="1"/>
    <col min="5" max="5" width="24.36328125" customWidth="1"/>
    <col min="6" max="6" width="30.6328125" customWidth="1"/>
  </cols>
  <sheetData>
    <row r="1" spans="1:6" ht="15" thickBot="1" x14ac:dyDescent="0.4">
      <c r="A1" s="29" t="s">
        <v>0</v>
      </c>
      <c r="B1" s="30" t="s">
        <v>1</v>
      </c>
      <c r="C1" s="59" t="s">
        <v>255</v>
      </c>
      <c r="D1" s="58" t="s">
        <v>545</v>
      </c>
      <c r="E1" s="58" t="s">
        <v>544</v>
      </c>
      <c r="F1" s="58" t="s">
        <v>543</v>
      </c>
    </row>
    <row r="2" spans="1:6" ht="71" thickBot="1" x14ac:dyDescent="0.4">
      <c r="A2" s="26" t="s">
        <v>542</v>
      </c>
      <c r="B2" s="4" t="s">
        <v>541</v>
      </c>
      <c r="C2" s="1">
        <v>2019</v>
      </c>
      <c r="D2" s="33" t="s">
        <v>540</v>
      </c>
      <c r="E2" s="33" t="s">
        <v>468</v>
      </c>
      <c r="F2" s="39"/>
    </row>
    <row r="3" spans="1:6" ht="85" thickBot="1" x14ac:dyDescent="0.4">
      <c r="A3" s="26" t="s">
        <v>539</v>
      </c>
      <c r="B3" s="4" t="s">
        <v>538</v>
      </c>
      <c r="C3" s="1">
        <v>2019</v>
      </c>
      <c r="D3" s="33" t="s">
        <v>537</v>
      </c>
      <c r="E3" s="33" t="s">
        <v>536</v>
      </c>
      <c r="F3" s="4"/>
    </row>
    <row r="4" spans="1:6" ht="43" thickBot="1" x14ac:dyDescent="0.4">
      <c r="A4" s="26" t="s">
        <v>535</v>
      </c>
      <c r="B4" s="4" t="s">
        <v>534</v>
      </c>
      <c r="C4" s="1">
        <v>2016</v>
      </c>
      <c r="D4" s="33" t="s">
        <v>533</v>
      </c>
      <c r="E4" s="4"/>
      <c r="F4" s="4"/>
    </row>
    <row r="5" spans="1:6" ht="71" thickBot="1" x14ac:dyDescent="0.4">
      <c r="A5" s="26" t="s">
        <v>532</v>
      </c>
      <c r="B5" s="4" t="s">
        <v>531</v>
      </c>
      <c r="C5" s="1">
        <v>2018</v>
      </c>
      <c r="D5" s="33" t="s">
        <v>530</v>
      </c>
      <c r="E5" s="4"/>
      <c r="F5" s="4"/>
    </row>
    <row r="6" spans="1:6" ht="57" thickBot="1" x14ac:dyDescent="0.4">
      <c r="A6" s="26" t="s">
        <v>529</v>
      </c>
      <c r="B6" s="4" t="s">
        <v>528</v>
      </c>
      <c r="C6" s="1">
        <v>2018</v>
      </c>
      <c r="D6" s="33" t="s">
        <v>527</v>
      </c>
      <c r="E6" s="4"/>
      <c r="F6" s="4"/>
    </row>
    <row r="7" spans="1:6" ht="85" thickBot="1" x14ac:dyDescent="0.4">
      <c r="A7" s="26" t="s">
        <v>526</v>
      </c>
      <c r="B7" s="4" t="s">
        <v>525</v>
      </c>
      <c r="C7" s="1">
        <v>2018</v>
      </c>
      <c r="D7" s="39" t="s">
        <v>477</v>
      </c>
      <c r="E7" s="33" t="s">
        <v>524</v>
      </c>
      <c r="F7" s="4"/>
    </row>
    <row r="8" spans="1:6" ht="71" thickBot="1" x14ac:dyDescent="0.4">
      <c r="A8" s="26" t="s">
        <v>523</v>
      </c>
      <c r="B8" s="4" t="s">
        <v>522</v>
      </c>
      <c r="C8" s="1">
        <v>2019</v>
      </c>
      <c r="D8" s="39" t="s">
        <v>521</v>
      </c>
      <c r="E8" s="33" t="s">
        <v>520</v>
      </c>
      <c r="F8" s="4"/>
    </row>
    <row r="9" spans="1:6" ht="99" thickBot="1" x14ac:dyDescent="0.4">
      <c r="A9" s="26" t="s">
        <v>519</v>
      </c>
      <c r="B9" s="4" t="s">
        <v>518</v>
      </c>
      <c r="C9" s="1" t="s">
        <v>517</v>
      </c>
      <c r="D9" s="33" t="s">
        <v>516</v>
      </c>
      <c r="E9" s="39" t="s">
        <v>515</v>
      </c>
      <c r="F9" s="4" t="s">
        <v>514</v>
      </c>
    </row>
    <row r="10" spans="1:6" ht="57" thickBot="1" x14ac:dyDescent="0.4">
      <c r="A10" s="26" t="s">
        <v>513</v>
      </c>
      <c r="B10" s="57" t="s">
        <v>512</v>
      </c>
      <c r="C10" s="1">
        <v>2016</v>
      </c>
      <c r="D10" s="33" t="s">
        <v>511</v>
      </c>
      <c r="E10" s="4"/>
      <c r="F10" s="4"/>
    </row>
    <row r="11" spans="1:6" ht="127" thickBot="1" x14ac:dyDescent="0.4">
      <c r="A11" s="26" t="s">
        <v>510</v>
      </c>
      <c r="B11" s="4" t="s">
        <v>509</v>
      </c>
      <c r="C11" s="1">
        <v>2017</v>
      </c>
      <c r="D11" s="39" t="s">
        <v>508</v>
      </c>
      <c r="E11" s="33" t="s">
        <v>507</v>
      </c>
      <c r="F11" s="4"/>
    </row>
    <row r="12" spans="1:6" ht="57" thickBot="1" x14ac:dyDescent="0.4">
      <c r="A12" s="26" t="s">
        <v>506</v>
      </c>
      <c r="B12" s="4" t="s">
        <v>505</v>
      </c>
      <c r="C12" s="1">
        <v>2018</v>
      </c>
      <c r="D12" s="39" t="s">
        <v>504</v>
      </c>
      <c r="E12" s="33" t="s">
        <v>503</v>
      </c>
      <c r="F12" s="4"/>
    </row>
    <row r="13" spans="1:6" ht="57" thickBot="1" x14ac:dyDescent="0.4">
      <c r="A13" s="26" t="s">
        <v>502</v>
      </c>
      <c r="B13" s="4" t="s">
        <v>501</v>
      </c>
      <c r="C13" s="1">
        <v>2019</v>
      </c>
      <c r="D13" s="33" t="s">
        <v>500</v>
      </c>
      <c r="E13" s="4"/>
      <c r="F13" s="4"/>
    </row>
    <row r="14" spans="1:6" ht="57" thickBot="1" x14ac:dyDescent="0.4">
      <c r="A14" s="26" t="s">
        <v>499</v>
      </c>
      <c r="B14" s="4" t="s">
        <v>498</v>
      </c>
      <c r="C14" s="1">
        <v>2017</v>
      </c>
      <c r="D14" s="33" t="s">
        <v>493</v>
      </c>
      <c r="E14" s="4"/>
      <c r="F14" s="4"/>
    </row>
    <row r="15" spans="1:6" ht="57" thickBot="1" x14ac:dyDescent="0.4">
      <c r="A15" s="26" t="s">
        <v>497</v>
      </c>
      <c r="B15" s="4" t="s">
        <v>496</v>
      </c>
      <c r="C15" s="1">
        <v>2017</v>
      </c>
      <c r="D15" s="33" t="s">
        <v>493</v>
      </c>
      <c r="E15" s="4"/>
      <c r="F15" s="4"/>
    </row>
    <row r="16" spans="1:6" ht="57" thickBot="1" x14ac:dyDescent="0.4">
      <c r="A16" s="26" t="s">
        <v>495</v>
      </c>
      <c r="B16" s="4" t="s">
        <v>494</v>
      </c>
      <c r="C16" s="1">
        <v>2017</v>
      </c>
      <c r="D16" s="33" t="s">
        <v>493</v>
      </c>
      <c r="E16" s="4"/>
      <c r="F16" s="4"/>
    </row>
    <row r="17" spans="1:6" ht="57" thickBot="1" x14ac:dyDescent="0.4">
      <c r="A17" s="26" t="s">
        <v>492</v>
      </c>
      <c r="B17" s="4" t="s">
        <v>491</v>
      </c>
      <c r="C17" s="1">
        <v>2017</v>
      </c>
      <c r="D17" s="39" t="s">
        <v>490</v>
      </c>
      <c r="E17" s="33" t="s">
        <v>489</v>
      </c>
      <c r="F17" s="4"/>
    </row>
    <row r="18" spans="1:6" ht="57" thickBot="1" x14ac:dyDescent="0.4">
      <c r="A18" s="26" t="s">
        <v>488</v>
      </c>
      <c r="B18" s="4" t="s">
        <v>487</v>
      </c>
      <c r="C18" s="1">
        <v>2016</v>
      </c>
      <c r="D18" s="33" t="s">
        <v>486</v>
      </c>
      <c r="E18" s="4"/>
      <c r="F18" s="4"/>
    </row>
    <row r="19" spans="1:6" ht="85" thickBot="1" x14ac:dyDescent="0.4">
      <c r="A19" s="26" t="s">
        <v>485</v>
      </c>
      <c r="B19" s="4" t="s">
        <v>484</v>
      </c>
      <c r="C19" s="1" t="s">
        <v>483</v>
      </c>
      <c r="D19" s="39" t="s">
        <v>482</v>
      </c>
      <c r="E19" s="56" t="s">
        <v>481</v>
      </c>
      <c r="F19" s="33" t="s">
        <v>480</v>
      </c>
    </row>
    <row r="20" spans="1:6" ht="85" thickBot="1" x14ac:dyDescent="0.4">
      <c r="A20" s="26" t="s">
        <v>479</v>
      </c>
      <c r="B20" s="4" t="s">
        <v>478</v>
      </c>
      <c r="C20" s="1">
        <v>2016</v>
      </c>
      <c r="D20" s="39" t="s">
        <v>477</v>
      </c>
      <c r="E20" s="33" t="s">
        <v>476</v>
      </c>
      <c r="F20" s="4"/>
    </row>
    <row r="21" spans="1:6" ht="85" thickBot="1" x14ac:dyDescent="0.4">
      <c r="A21" s="26" t="s">
        <v>475</v>
      </c>
      <c r="B21" s="4" t="s">
        <v>474</v>
      </c>
      <c r="C21" s="1">
        <v>2015</v>
      </c>
      <c r="D21" s="39" t="s">
        <v>473</v>
      </c>
      <c r="E21" s="33" t="s">
        <v>472</v>
      </c>
      <c r="F21" s="4"/>
    </row>
    <row r="22" spans="1:6" ht="71" thickBot="1" x14ac:dyDescent="0.4">
      <c r="A22" s="26" t="s">
        <v>471</v>
      </c>
      <c r="B22" s="4" t="s">
        <v>470</v>
      </c>
      <c r="C22" s="1">
        <v>2019</v>
      </c>
      <c r="D22" s="33" t="s">
        <v>469</v>
      </c>
      <c r="E22" s="39" t="s">
        <v>468</v>
      </c>
      <c r="F22" s="39"/>
    </row>
    <row r="23" spans="1:6" ht="85" thickBot="1" x14ac:dyDescent="0.4">
      <c r="A23" s="26" t="s">
        <v>467</v>
      </c>
      <c r="B23" s="55" t="s">
        <v>466</v>
      </c>
      <c r="C23" s="1">
        <v>2020</v>
      </c>
      <c r="D23" s="39" t="s">
        <v>465</v>
      </c>
      <c r="E23" s="33" t="s">
        <v>464</v>
      </c>
      <c r="F23" s="4"/>
    </row>
    <row r="24" spans="1:6" ht="71" thickBot="1" x14ac:dyDescent="0.4">
      <c r="A24" s="26" t="s">
        <v>463</v>
      </c>
      <c r="B24" s="4" t="s">
        <v>462</v>
      </c>
      <c r="C24" s="1">
        <v>2016</v>
      </c>
      <c r="D24" s="39" t="s">
        <v>461</v>
      </c>
      <c r="E24" s="33" t="s">
        <v>460</v>
      </c>
      <c r="F24" s="4"/>
    </row>
    <row r="25" spans="1:6" ht="85" thickBot="1" x14ac:dyDescent="0.4">
      <c r="A25" s="26" t="s">
        <v>459</v>
      </c>
      <c r="B25" s="4" t="s">
        <v>458</v>
      </c>
      <c r="C25" s="1">
        <v>2017</v>
      </c>
      <c r="D25" s="39" t="s">
        <v>457</v>
      </c>
      <c r="E25" s="33" t="s">
        <v>456</v>
      </c>
      <c r="F25" s="39" t="s">
        <v>455</v>
      </c>
    </row>
    <row r="26" spans="1:6" ht="43" thickBot="1" x14ac:dyDescent="0.4">
      <c r="A26" s="26" t="s">
        <v>454</v>
      </c>
      <c r="B26" s="55" t="s">
        <v>453</v>
      </c>
      <c r="C26" s="1">
        <v>2017</v>
      </c>
      <c r="D26" s="33" t="s">
        <v>452</v>
      </c>
      <c r="E26" s="4"/>
      <c r="F26" s="4"/>
    </row>
    <row r="27" spans="1:6" ht="71" thickBot="1" x14ac:dyDescent="0.4">
      <c r="A27" s="26" t="s">
        <v>451</v>
      </c>
      <c r="B27" s="4" t="s">
        <v>450</v>
      </c>
      <c r="C27" s="1" t="s">
        <v>449</v>
      </c>
      <c r="D27" s="39" t="s">
        <v>448</v>
      </c>
      <c r="E27" s="33" t="s">
        <v>447</v>
      </c>
      <c r="F27" s="4"/>
    </row>
    <row r="28" spans="1:6" ht="57" thickBot="1" x14ac:dyDescent="0.4">
      <c r="A28" s="26" t="s">
        <v>446</v>
      </c>
      <c r="B28" s="4" t="s">
        <v>445</v>
      </c>
      <c r="C28" s="1">
        <v>2020</v>
      </c>
      <c r="D28" s="39" t="s">
        <v>444</v>
      </c>
      <c r="E28" s="33" t="s">
        <v>443</v>
      </c>
      <c r="F28" s="4"/>
    </row>
    <row r="29" spans="1:6" ht="85" thickBot="1" x14ac:dyDescent="0.4">
      <c r="A29" s="26" t="s">
        <v>442</v>
      </c>
      <c r="B29" s="4" t="s">
        <v>441</v>
      </c>
      <c r="C29" s="1" t="s">
        <v>436</v>
      </c>
      <c r="D29" s="39" t="s">
        <v>440</v>
      </c>
      <c r="E29" s="33" t="s">
        <v>439</v>
      </c>
      <c r="F29" s="4"/>
    </row>
    <row r="30" spans="1:6" ht="85" thickBot="1" x14ac:dyDescent="0.4">
      <c r="A30" s="26" t="s">
        <v>438</v>
      </c>
      <c r="B30" s="4" t="s">
        <v>437</v>
      </c>
      <c r="C30" s="1" t="s">
        <v>436</v>
      </c>
      <c r="D30" s="39" t="s">
        <v>435</v>
      </c>
      <c r="E30" s="33" t="s">
        <v>434</v>
      </c>
      <c r="F30" s="39" t="s">
        <v>433</v>
      </c>
    </row>
    <row r="31" spans="1:6" ht="57" thickBot="1" x14ac:dyDescent="0.4">
      <c r="A31" s="26" t="s">
        <v>432</v>
      </c>
      <c r="B31" s="4" t="s">
        <v>431</v>
      </c>
      <c r="C31" s="1">
        <v>2020</v>
      </c>
      <c r="D31" s="33" t="s">
        <v>430</v>
      </c>
      <c r="E31" s="4"/>
      <c r="F31" s="4"/>
    </row>
    <row r="32" spans="1:6" ht="57" thickBot="1" x14ac:dyDescent="0.4">
      <c r="A32" s="26" t="s">
        <v>429</v>
      </c>
      <c r="B32" s="4" t="s">
        <v>428</v>
      </c>
      <c r="C32" s="1">
        <v>2020</v>
      </c>
      <c r="D32" s="39" t="s">
        <v>427</v>
      </c>
      <c r="E32" s="33" t="s">
        <v>426</v>
      </c>
      <c r="F32" s="4"/>
    </row>
    <row r="33" spans="1:6" ht="71" thickBot="1" x14ac:dyDescent="0.4">
      <c r="A33" s="26" t="s">
        <v>425</v>
      </c>
      <c r="B33" s="4" t="s">
        <v>424</v>
      </c>
      <c r="C33" s="1">
        <v>2019</v>
      </c>
      <c r="D33" s="33" t="s">
        <v>423</v>
      </c>
      <c r="E33" s="4"/>
      <c r="F33" s="4"/>
    </row>
    <row r="34" spans="1:6" ht="57" thickBot="1" x14ac:dyDescent="0.4">
      <c r="A34" s="26" t="s">
        <v>422</v>
      </c>
      <c r="B34" s="4" t="s">
        <v>421</v>
      </c>
      <c r="C34" s="1">
        <v>2020</v>
      </c>
      <c r="D34" s="33" t="s">
        <v>420</v>
      </c>
      <c r="E34" s="4"/>
      <c r="F34" s="4"/>
    </row>
    <row r="35" spans="1:6" ht="71" thickBot="1" x14ac:dyDescent="0.4">
      <c r="A35" s="26" t="s">
        <v>419</v>
      </c>
      <c r="B35" s="4" t="s">
        <v>418</v>
      </c>
      <c r="C35" s="1">
        <v>2020</v>
      </c>
      <c r="D35" s="33" t="s">
        <v>417</v>
      </c>
      <c r="E35" s="39" t="s">
        <v>416</v>
      </c>
      <c r="F35" s="39" t="s">
        <v>415</v>
      </c>
    </row>
    <row r="36" spans="1:6" ht="85" thickBot="1" x14ac:dyDescent="0.4">
      <c r="A36" s="26" t="s">
        <v>414</v>
      </c>
      <c r="B36" s="4" t="s">
        <v>413</v>
      </c>
      <c r="C36" s="1" t="s">
        <v>196</v>
      </c>
      <c r="D36" s="33" t="s">
        <v>412</v>
      </c>
      <c r="E36" s="4"/>
      <c r="F36" s="4"/>
    </row>
  </sheetData>
  <hyperlinks>
    <hyperlink ref="D2" r:id="rId1" xr:uid="{F64BABCD-C775-48EE-98E0-C898593D9831}"/>
    <hyperlink ref="D3" r:id="rId2" xr:uid="{A064B1C4-AE33-4F5D-82DB-3324A806E301}"/>
    <hyperlink ref="E32" r:id="rId3" xr:uid="{37A5886D-CA71-4264-8DF7-EEB4B60B521D}"/>
    <hyperlink ref="D4" r:id="rId4" xr:uid="{2D575F20-D7B8-4D11-97F5-4F134E25F0F4}"/>
    <hyperlink ref="D5" r:id="rId5" xr:uid="{2CAB3AC7-7548-425F-8A17-5FB62124DA36}"/>
    <hyperlink ref="D6" r:id="rId6" xr:uid="{05C24FC5-117C-436A-8A98-46BFBAF23D9F}"/>
    <hyperlink ref="E7" r:id="rId7" xr:uid="{A712A3F0-B8F1-4BF3-9528-C17C168B0CDF}"/>
    <hyperlink ref="E8" r:id="rId8" xr:uid="{82325A84-FB87-4C38-B83B-44790851F50B}"/>
    <hyperlink ref="D9" r:id="rId9" xr:uid="{3C215D87-3055-4820-A1F8-2B54D642E0F0}"/>
    <hyperlink ref="D10" r:id="rId10" xr:uid="{B7BFE988-7156-4822-8A4F-A7884F6DC856}"/>
    <hyperlink ref="E11" r:id="rId11" xr:uid="{342DBE59-F753-4861-A695-4023847FBB1D}"/>
    <hyperlink ref="E12" r:id="rId12" xr:uid="{137B2BD4-9930-4036-B4AB-1B5226C35129}"/>
    <hyperlink ref="D13" r:id="rId13" xr:uid="{4B994643-1341-49C3-B5AE-E9CC12356734}"/>
    <hyperlink ref="D14" r:id="rId14" xr:uid="{7DF2AD16-F493-4353-BDF9-8AC88F96EF1E}"/>
    <hyperlink ref="D15" r:id="rId15" xr:uid="{3AE7BB18-F428-482E-94B8-D9655EDE5C55}"/>
    <hyperlink ref="D16" r:id="rId16" xr:uid="{40853432-92A0-496A-84B0-6BFE0BF2DA9E}"/>
    <hyperlink ref="E17" r:id="rId17" xr:uid="{DFEDBEB2-48CF-48A9-8BA4-3D40165AF3C5}"/>
    <hyperlink ref="D18" r:id="rId18" xr:uid="{661975E9-A336-4C23-9555-F073DE6C3849}"/>
    <hyperlink ref="F19" r:id="rId19" xr:uid="{0E31C328-D341-447E-87CE-079255EDF4E0}"/>
    <hyperlink ref="E20" r:id="rId20" xr:uid="{E4FDD402-9A19-4E26-94F6-C25963C1E4FE}"/>
    <hyperlink ref="E21" r:id="rId21" xr:uid="{83B5577F-ABE3-493C-A141-7A84C998B467}"/>
    <hyperlink ref="D22" r:id="rId22" xr:uid="{2688E574-B950-48A2-A933-EB6D017B31CC}"/>
    <hyperlink ref="E23" r:id="rId23" xr:uid="{E5D5CDA8-2D5D-4198-ABE1-31706E31F902}"/>
    <hyperlink ref="E24" r:id="rId24" xr:uid="{0F197C16-704D-45F8-994B-1B865D3513F2}"/>
    <hyperlink ref="E25" r:id="rId25" xr:uid="{108B3049-EADB-4B7B-97F0-637CA07896A7}"/>
    <hyperlink ref="D26" r:id="rId26" xr:uid="{9BA8F5DD-FA4B-4733-946E-FC1220F82E87}"/>
    <hyperlink ref="E27" r:id="rId27" xr:uid="{35FC5D0F-8F4B-4740-98C4-D84BE8F26796}"/>
    <hyperlink ref="E28" r:id="rId28" xr:uid="{D9ABDFE9-E25E-4A0C-AFA8-49423FC83AA5}"/>
    <hyperlink ref="E29" r:id="rId29" xr:uid="{25491D63-A6A4-4E9B-B902-DC8782488FC0}"/>
    <hyperlink ref="E30" r:id="rId30" xr:uid="{589B1B1C-F836-4AFD-8054-E46808120648}"/>
    <hyperlink ref="D31" r:id="rId31" xr:uid="{1D7F5098-E445-43C8-8BBC-53C3977AE432}"/>
    <hyperlink ref="D33" r:id="rId32" xr:uid="{2C47197A-A6AD-4220-B642-989505494D23}"/>
    <hyperlink ref="D34" r:id="rId33" xr:uid="{170811D5-8130-4D8C-959A-270F342BABAB}"/>
    <hyperlink ref="D35" r:id="rId34" xr:uid="{FF750272-2FEB-4B25-98EE-E1D54FFC26D8}"/>
    <hyperlink ref="D36" r:id="rId35" xr:uid="{7AD8834D-0441-43EB-B4F7-3471D408536F}"/>
    <hyperlink ref="E3" r:id="rId36" xr:uid="{7E5AE07D-4866-4BA8-BF8F-2EB0B9AE1E3D}"/>
    <hyperlink ref="E2" r:id="rId37" xr:uid="{F716C809-180D-4F27-B931-1FC66603569C}"/>
  </hyperlinks>
  <pageMargins left="0.7" right="0.7" top="0.75" bottom="0.75" header="0.3" footer="0.3"/>
  <pageSetup paperSize="9" orientation="portrait" r:id="rId38"/>
  <tableParts count="1">
    <tablePart r:id="rId39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DC6FA-BF9F-49E3-89F2-5FA08F4BF8F5}">
  <dimension ref="A1:I37"/>
  <sheetViews>
    <sheetView workbookViewId="0">
      <selection activeCell="G5" sqref="G5"/>
    </sheetView>
  </sheetViews>
  <sheetFormatPr defaultRowHeight="14.5" x14ac:dyDescent="0.35"/>
  <cols>
    <col min="1" max="1" width="11.90625" customWidth="1"/>
    <col min="2" max="2" width="17.54296875" customWidth="1"/>
    <col min="3" max="3" width="24.7265625" customWidth="1"/>
    <col min="4" max="4" width="25.90625" customWidth="1"/>
    <col min="5" max="5" width="17.08984375" customWidth="1"/>
    <col min="6" max="6" width="21.81640625" customWidth="1"/>
    <col min="7" max="7" width="17" customWidth="1"/>
    <col min="9" max="9" width="19.54296875" customWidth="1"/>
  </cols>
  <sheetData>
    <row r="1" spans="1:9" ht="15" thickBot="1" x14ac:dyDescent="0.4">
      <c r="A1" s="26" t="s">
        <v>0</v>
      </c>
      <c r="B1" s="26" t="s">
        <v>548</v>
      </c>
      <c r="C1" s="26" t="s">
        <v>405</v>
      </c>
      <c r="D1" s="22" t="s">
        <v>404</v>
      </c>
      <c r="E1" s="26" t="s">
        <v>189</v>
      </c>
      <c r="F1" s="26" t="s">
        <v>190</v>
      </c>
      <c r="G1" s="26" t="s">
        <v>547</v>
      </c>
      <c r="H1" s="26" t="s">
        <v>117</v>
      </c>
      <c r="I1" s="26" t="s">
        <v>120</v>
      </c>
    </row>
    <row r="2" spans="1:9" ht="15" thickBot="1" x14ac:dyDescent="0.4">
      <c r="A2" s="26" t="s">
        <v>542</v>
      </c>
      <c r="B2" s="62" t="s">
        <v>403</v>
      </c>
      <c r="C2" s="26"/>
      <c r="D2" s="48">
        <v>2926000</v>
      </c>
      <c r="E2" s="4" t="s">
        <v>118</v>
      </c>
      <c r="F2" s="26" t="s">
        <v>119</v>
      </c>
      <c r="G2" s="26" t="s">
        <v>119</v>
      </c>
      <c r="H2" s="26" t="s">
        <v>119</v>
      </c>
      <c r="I2" s="26" t="s">
        <v>140</v>
      </c>
    </row>
    <row r="3" spans="1:9" ht="15" thickBot="1" x14ac:dyDescent="0.4">
      <c r="A3" s="26" t="s">
        <v>539</v>
      </c>
      <c r="B3" s="68">
        <v>2124000</v>
      </c>
      <c r="C3" s="64">
        <v>0.75380000000000003</v>
      </c>
      <c r="D3" s="48">
        <f>Tabel112[[#This Row],[Value CAD]]*Tabel112[[#This Row],[Exchange rate (avg. of year)]]</f>
        <v>1601071.2</v>
      </c>
      <c r="E3" s="4" t="s">
        <v>118</v>
      </c>
      <c r="F3" s="26" t="s">
        <v>119</v>
      </c>
      <c r="G3" s="26" t="s">
        <v>119</v>
      </c>
      <c r="H3" s="26" t="s">
        <v>119</v>
      </c>
      <c r="I3" s="26" t="s">
        <v>140</v>
      </c>
    </row>
    <row r="4" spans="1:9" ht="15" thickBot="1" x14ac:dyDescent="0.4">
      <c r="A4" s="26" t="s">
        <v>535</v>
      </c>
      <c r="B4" s="68">
        <v>6200000</v>
      </c>
      <c r="C4" s="61">
        <v>0.75529999999999997</v>
      </c>
      <c r="D4" s="48">
        <f>Tabel112[[#This Row],[Value CAD]]*Tabel112[[#This Row],[Exchange rate (avg. of year)]]</f>
        <v>4682860</v>
      </c>
      <c r="E4" s="4" t="s">
        <v>118</v>
      </c>
      <c r="F4" s="26" t="s">
        <v>119</v>
      </c>
      <c r="G4" s="26" t="s">
        <v>119</v>
      </c>
      <c r="H4" s="26" t="s">
        <v>119</v>
      </c>
      <c r="I4" s="26" t="s">
        <v>140</v>
      </c>
    </row>
    <row r="5" spans="1:9" ht="15" thickBot="1" x14ac:dyDescent="0.4">
      <c r="A5" s="26" t="s">
        <v>532</v>
      </c>
      <c r="B5" s="68">
        <v>1000000</v>
      </c>
      <c r="C5" s="61">
        <v>0.77170000000000005</v>
      </c>
      <c r="D5" s="48">
        <f>Tabel112[[#This Row],[Value CAD]]*Tabel112[[#This Row],[Exchange rate (avg. of year)]]</f>
        <v>771700</v>
      </c>
      <c r="E5" s="4" t="s">
        <v>119</v>
      </c>
      <c r="F5" s="26" t="s">
        <v>118</v>
      </c>
      <c r="G5" s="26" t="s">
        <v>119</v>
      </c>
      <c r="H5" s="26" t="s">
        <v>119</v>
      </c>
      <c r="I5" s="26" t="s">
        <v>140</v>
      </c>
    </row>
    <row r="6" spans="1:9" ht="15" thickBot="1" x14ac:dyDescent="0.4">
      <c r="A6" s="26" t="s">
        <v>529</v>
      </c>
      <c r="B6" s="67">
        <v>20700000</v>
      </c>
      <c r="C6" s="61">
        <v>0.77170000000000005</v>
      </c>
      <c r="D6" s="48">
        <f>Tabel112[[#This Row],[Value CAD]]*Tabel112[[#This Row],[Exchange rate (avg. of year)]]</f>
        <v>15974190.000000002</v>
      </c>
      <c r="E6" s="4" t="s">
        <v>118</v>
      </c>
      <c r="F6" s="26" t="s">
        <v>119</v>
      </c>
      <c r="G6" s="26" t="s">
        <v>119</v>
      </c>
      <c r="H6" s="26" t="s">
        <v>119</v>
      </c>
      <c r="I6" s="26" t="s">
        <v>140</v>
      </c>
    </row>
    <row r="7" spans="1:9" ht="15" thickBot="1" x14ac:dyDescent="0.4">
      <c r="A7" s="26" t="s">
        <v>526</v>
      </c>
      <c r="B7" s="66">
        <v>2500000</v>
      </c>
      <c r="C7" s="61">
        <v>0.77170000000000005</v>
      </c>
      <c r="D7" s="48">
        <f>Tabel112[[#This Row],[Value CAD]]*Tabel112[[#This Row],[Exchange rate (avg. of year)]]</f>
        <v>1929250.0000000002</v>
      </c>
      <c r="E7" s="4" t="s">
        <v>118</v>
      </c>
      <c r="F7" s="26" t="s">
        <v>119</v>
      </c>
      <c r="G7" s="26" t="s">
        <v>119</v>
      </c>
      <c r="H7" s="26" t="s">
        <v>119</v>
      </c>
      <c r="I7" s="26" t="s">
        <v>140</v>
      </c>
    </row>
    <row r="8" spans="1:9" ht="15" thickBot="1" x14ac:dyDescent="0.4">
      <c r="A8" s="26" t="s">
        <v>523</v>
      </c>
      <c r="B8" s="66">
        <v>2700000</v>
      </c>
      <c r="C8" s="61">
        <v>0.75380000000000003</v>
      </c>
      <c r="D8" s="48">
        <f>Tabel112[[#This Row],[Value CAD]]*Tabel112[[#This Row],[Exchange rate (avg. of year)]]</f>
        <v>2035260</v>
      </c>
      <c r="E8" s="4" t="s">
        <v>118</v>
      </c>
      <c r="F8" s="26" t="s">
        <v>119</v>
      </c>
      <c r="G8" s="26" t="s">
        <v>119</v>
      </c>
      <c r="H8" s="26" t="s">
        <v>119</v>
      </c>
      <c r="I8" s="26" t="s">
        <v>140</v>
      </c>
    </row>
    <row r="9" spans="1:9" ht="15" thickBot="1" x14ac:dyDescent="0.4">
      <c r="A9" s="26" t="s">
        <v>519</v>
      </c>
      <c r="B9" s="62">
        <v>28304000</v>
      </c>
      <c r="C9" s="64">
        <v>0.74619999999999997</v>
      </c>
      <c r="D9" s="48">
        <f>Tabel112[[#This Row],[Value CAD]]*Tabel112[[#This Row],[Exchange rate (avg. of year)]]</f>
        <v>21120444.800000001</v>
      </c>
      <c r="E9" s="4" t="s">
        <v>118</v>
      </c>
      <c r="F9" s="26" t="s">
        <v>118</v>
      </c>
      <c r="G9" s="26" t="s">
        <v>119</v>
      </c>
      <c r="H9" s="26" t="s">
        <v>119</v>
      </c>
      <c r="I9" s="26" t="s">
        <v>140</v>
      </c>
    </row>
    <row r="10" spans="1:9" ht="15" thickBot="1" x14ac:dyDescent="0.4">
      <c r="A10" s="26" t="s">
        <v>513</v>
      </c>
      <c r="B10" s="63">
        <v>500000000</v>
      </c>
      <c r="C10" s="61">
        <v>0.75529999999999997</v>
      </c>
      <c r="D10" s="48">
        <f>Tabel112[[#This Row],[Value CAD]]*Tabel112[[#This Row],[Exchange rate (avg. of year)]]</f>
        <v>377650000</v>
      </c>
      <c r="E10" s="4" t="s">
        <v>118</v>
      </c>
      <c r="F10" s="26" t="s">
        <v>119</v>
      </c>
      <c r="G10" s="26" t="s">
        <v>119</v>
      </c>
      <c r="H10" s="26" t="s">
        <v>119</v>
      </c>
      <c r="I10" s="26" t="s">
        <v>140</v>
      </c>
    </row>
    <row r="11" spans="1:9" ht="15" thickBot="1" x14ac:dyDescent="0.4">
      <c r="A11" s="26" t="s">
        <v>510</v>
      </c>
      <c r="B11" s="63">
        <v>8000000</v>
      </c>
      <c r="C11" s="61">
        <v>0.77129999999999999</v>
      </c>
      <c r="D11" s="48">
        <f>Tabel112[[#This Row],[Value CAD]]*Tabel112[[#This Row],[Exchange rate (avg. of year)]]</f>
        <v>6170400</v>
      </c>
      <c r="E11" s="4" t="s">
        <v>118</v>
      </c>
      <c r="F11" s="26" t="s">
        <v>119</v>
      </c>
      <c r="G11" s="26" t="s">
        <v>119</v>
      </c>
      <c r="H11" s="26" t="s">
        <v>119</v>
      </c>
      <c r="I11" s="26" t="s">
        <v>140</v>
      </c>
    </row>
    <row r="12" spans="1:9" ht="15" thickBot="1" x14ac:dyDescent="0.4">
      <c r="A12" s="26" t="s">
        <v>506</v>
      </c>
      <c r="B12" s="63" t="s">
        <v>403</v>
      </c>
      <c r="C12" s="26"/>
      <c r="D12" s="48">
        <v>240000</v>
      </c>
      <c r="E12" s="4" t="s">
        <v>118</v>
      </c>
      <c r="F12" s="26" t="s">
        <v>119</v>
      </c>
      <c r="G12" s="26" t="s">
        <v>119</v>
      </c>
      <c r="H12" s="26" t="s">
        <v>119</v>
      </c>
      <c r="I12" s="26" t="s">
        <v>140</v>
      </c>
    </row>
    <row r="13" spans="1:9" ht="15" thickBot="1" x14ac:dyDescent="0.4">
      <c r="A13" s="26" t="s">
        <v>502</v>
      </c>
      <c r="B13" s="63">
        <v>9300000</v>
      </c>
      <c r="C13" s="61">
        <v>0.77170000000000005</v>
      </c>
      <c r="D13" s="48">
        <f>Tabel112[[#This Row],[Value CAD]]*Tabel112[[#This Row],[Exchange rate (avg. of year)]]</f>
        <v>7176810.0000000009</v>
      </c>
      <c r="E13" s="4" t="s">
        <v>118</v>
      </c>
      <c r="F13" s="26" t="s">
        <v>119</v>
      </c>
      <c r="G13" s="26" t="s">
        <v>119</v>
      </c>
      <c r="H13" s="26" t="s">
        <v>119</v>
      </c>
      <c r="I13" s="26" t="s">
        <v>140</v>
      </c>
    </row>
    <row r="14" spans="1:9" ht="15" thickBot="1" x14ac:dyDescent="0.4">
      <c r="A14" s="26" t="s">
        <v>499</v>
      </c>
      <c r="B14" s="65">
        <v>840000</v>
      </c>
      <c r="C14" s="61">
        <v>0.75380000000000003</v>
      </c>
      <c r="D14" s="48">
        <f>Tabel112[[#This Row],[Value CAD]]*Tabel112[[#This Row],[Exchange rate (avg. of year)]]</f>
        <v>633192</v>
      </c>
      <c r="E14" s="4" t="s">
        <v>118</v>
      </c>
      <c r="F14" s="26" t="s">
        <v>119</v>
      </c>
      <c r="G14" s="26" t="s">
        <v>119</v>
      </c>
      <c r="H14" s="26" t="s">
        <v>118</v>
      </c>
      <c r="I14" s="26" t="s">
        <v>188</v>
      </c>
    </row>
    <row r="15" spans="1:9" ht="15" thickBot="1" x14ac:dyDescent="0.4">
      <c r="A15" s="26" t="s">
        <v>497</v>
      </c>
      <c r="B15" s="63">
        <v>1400000</v>
      </c>
      <c r="C15" s="61">
        <v>0.77129999999999999</v>
      </c>
      <c r="D15" s="48">
        <f>Tabel112[[#This Row],[Value CAD]]*Tabel112[[#This Row],[Exchange rate (avg. of year)]]</f>
        <v>1079820</v>
      </c>
      <c r="E15" s="4" t="s">
        <v>118</v>
      </c>
      <c r="F15" s="26" t="s">
        <v>119</v>
      </c>
      <c r="G15" s="26" t="s">
        <v>119</v>
      </c>
      <c r="H15" s="26" t="s">
        <v>118</v>
      </c>
      <c r="I15" s="26" t="s">
        <v>188</v>
      </c>
    </row>
    <row r="16" spans="1:9" ht="15" thickBot="1" x14ac:dyDescent="0.4">
      <c r="A16" s="26" t="s">
        <v>495</v>
      </c>
      <c r="B16" s="63">
        <v>4200000</v>
      </c>
      <c r="C16" s="61">
        <v>0.77129999999999999</v>
      </c>
      <c r="D16" s="48">
        <f>Tabel112[[#This Row],[Value CAD]]*Tabel112[[#This Row],[Exchange rate (avg. of year)]]</f>
        <v>3239460</v>
      </c>
      <c r="E16" s="4" t="s">
        <v>118</v>
      </c>
      <c r="F16" s="26" t="s">
        <v>119</v>
      </c>
      <c r="G16" s="26" t="s">
        <v>119</v>
      </c>
      <c r="H16" s="26" t="s">
        <v>119</v>
      </c>
      <c r="I16" s="26" t="s">
        <v>140</v>
      </c>
    </row>
    <row r="17" spans="1:9" ht="15" thickBot="1" x14ac:dyDescent="0.4">
      <c r="A17" s="26" t="s">
        <v>492</v>
      </c>
      <c r="B17" s="63">
        <v>8600000</v>
      </c>
      <c r="C17" s="61">
        <v>0.77129999999999999</v>
      </c>
      <c r="D17" s="48">
        <f>Tabel112[[#This Row],[Value CAD]]*Tabel112[[#This Row],[Exchange rate (avg. of year)]]</f>
        <v>6633180</v>
      </c>
      <c r="E17" s="4" t="s">
        <v>118</v>
      </c>
      <c r="F17" s="26" t="s">
        <v>119</v>
      </c>
      <c r="G17" s="26" t="s">
        <v>119</v>
      </c>
      <c r="H17" s="26" t="s">
        <v>118</v>
      </c>
      <c r="I17" s="26" t="s">
        <v>546</v>
      </c>
    </row>
    <row r="18" spans="1:9" ht="15" thickBot="1" x14ac:dyDescent="0.4">
      <c r="A18" s="26" t="s">
        <v>488</v>
      </c>
      <c r="B18" s="63">
        <v>31100000</v>
      </c>
      <c r="C18" s="61">
        <v>0.77129999999999999</v>
      </c>
      <c r="D18" s="48">
        <f>Tabel112[[#This Row],[Value CAD]]*Tabel112[[#This Row],[Exchange rate (avg. of year)]]</f>
        <v>23987430</v>
      </c>
      <c r="E18" s="4" t="s">
        <v>118</v>
      </c>
      <c r="F18" s="26" t="s">
        <v>119</v>
      </c>
      <c r="G18" s="26" t="s">
        <v>119</v>
      </c>
      <c r="H18" s="26" t="s">
        <v>119</v>
      </c>
      <c r="I18" s="26" t="s">
        <v>140</v>
      </c>
    </row>
    <row r="19" spans="1:9" ht="15" thickBot="1" x14ac:dyDescent="0.4">
      <c r="A19" s="26" t="s">
        <v>485</v>
      </c>
      <c r="B19" s="62">
        <v>28553000</v>
      </c>
      <c r="C19" s="61">
        <v>0.75529999999999997</v>
      </c>
      <c r="D19" s="48">
        <f>Tabel112[[#This Row],[Value CAD]]*Tabel112[[#This Row],[Exchange rate (avg. of year)]]</f>
        <v>21566080.899999999</v>
      </c>
      <c r="E19" s="4" t="s">
        <v>118</v>
      </c>
      <c r="F19" s="26" t="s">
        <v>119</v>
      </c>
      <c r="G19" s="26" t="s">
        <v>118</v>
      </c>
      <c r="H19" s="26" t="s">
        <v>119</v>
      </c>
      <c r="I19" s="26" t="s">
        <v>140</v>
      </c>
    </row>
    <row r="20" spans="1:9" ht="15" thickBot="1" x14ac:dyDescent="0.4">
      <c r="A20" s="26" t="s">
        <v>479</v>
      </c>
      <c r="B20" s="62">
        <v>7350000</v>
      </c>
      <c r="C20" s="61">
        <v>0.78320000000000001</v>
      </c>
      <c r="D20" s="48">
        <f>Tabel112[[#This Row],[Value CAD]]*Tabel112[[#This Row],[Exchange rate (avg. of year)]]</f>
        <v>5756520</v>
      </c>
      <c r="E20" s="4" t="s">
        <v>118</v>
      </c>
      <c r="F20" s="26" t="s">
        <v>119</v>
      </c>
      <c r="G20" s="26" t="s">
        <v>119</v>
      </c>
      <c r="H20" s="26" t="s">
        <v>119</v>
      </c>
      <c r="I20" s="26" t="s">
        <v>140</v>
      </c>
    </row>
    <row r="21" spans="1:9" ht="15" thickBot="1" x14ac:dyDescent="0.4">
      <c r="A21" s="26" t="s">
        <v>475</v>
      </c>
      <c r="B21" s="63">
        <v>1100000</v>
      </c>
      <c r="C21" s="61">
        <v>0.75529999999999997</v>
      </c>
      <c r="D21" s="48">
        <f>Tabel112[[#This Row],[Value CAD]]*Tabel112[[#This Row],[Exchange rate (avg. of year)]]</f>
        <v>830830</v>
      </c>
      <c r="E21" s="4" t="s">
        <v>118</v>
      </c>
      <c r="F21" s="26" t="s">
        <v>119</v>
      </c>
      <c r="G21" s="26" t="s">
        <v>119</v>
      </c>
      <c r="H21" s="26" t="s">
        <v>119</v>
      </c>
      <c r="I21" s="26" t="s">
        <v>140</v>
      </c>
    </row>
    <row r="22" spans="1:9" ht="15" thickBot="1" x14ac:dyDescent="0.4">
      <c r="A22" s="26" t="s">
        <v>471</v>
      </c>
      <c r="B22" s="62">
        <v>7840000</v>
      </c>
      <c r="C22" s="64">
        <v>0.90559999999999996</v>
      </c>
      <c r="D22" s="48">
        <f>Tabel112[[#This Row],[Value CAD]]*Tabel112[[#This Row],[Exchange rate (avg. of year)]]</f>
        <v>7099904</v>
      </c>
      <c r="E22" s="4" t="s">
        <v>118</v>
      </c>
      <c r="F22" s="26" t="s">
        <v>119</v>
      </c>
      <c r="G22" s="26" t="s">
        <v>119</v>
      </c>
      <c r="H22" s="26" t="s">
        <v>119</v>
      </c>
      <c r="I22" s="26" t="s">
        <v>140</v>
      </c>
    </row>
    <row r="23" spans="1:9" ht="15" thickBot="1" x14ac:dyDescent="0.4">
      <c r="A23" s="26" t="s">
        <v>467</v>
      </c>
      <c r="B23" s="63">
        <v>7500000</v>
      </c>
      <c r="C23" s="61">
        <v>0.75380000000000003</v>
      </c>
      <c r="D23" s="48">
        <f>Tabel112[[#This Row],[Value CAD]]*Tabel112[[#This Row],[Exchange rate (avg. of year)]]</f>
        <v>5653500</v>
      </c>
      <c r="E23" s="4" t="s">
        <v>118</v>
      </c>
      <c r="F23" s="26" t="s">
        <v>119</v>
      </c>
      <c r="G23" s="26" t="s">
        <v>119</v>
      </c>
      <c r="H23" s="26" t="s">
        <v>119</v>
      </c>
      <c r="I23" s="26" t="s">
        <v>140</v>
      </c>
    </row>
    <row r="24" spans="1:9" ht="15" thickBot="1" x14ac:dyDescent="0.4">
      <c r="A24" s="26" t="s">
        <v>463</v>
      </c>
      <c r="B24" s="63">
        <v>10000000</v>
      </c>
      <c r="C24" s="61">
        <v>0.74619999999999997</v>
      </c>
      <c r="D24" s="48">
        <f>Tabel112[[#This Row],[Value CAD]]*Tabel112[[#This Row],[Exchange rate (avg. of year)]]</f>
        <v>7462000</v>
      </c>
      <c r="E24" s="4" t="s">
        <v>118</v>
      </c>
      <c r="F24" s="26" t="s">
        <v>119</v>
      </c>
      <c r="G24" s="26" t="s">
        <v>119</v>
      </c>
      <c r="H24" s="26" t="s">
        <v>119</v>
      </c>
      <c r="I24" s="26" t="s">
        <v>140</v>
      </c>
    </row>
    <row r="25" spans="1:9" ht="15" thickBot="1" x14ac:dyDescent="0.4">
      <c r="A25" s="26" t="s">
        <v>459</v>
      </c>
      <c r="B25" s="62" t="s">
        <v>90</v>
      </c>
      <c r="C25" s="61"/>
      <c r="D25" s="48" t="s">
        <v>90</v>
      </c>
      <c r="E25" s="4" t="s">
        <v>119</v>
      </c>
      <c r="F25" s="26" t="s">
        <v>118</v>
      </c>
      <c r="G25" s="26" t="s">
        <v>119</v>
      </c>
      <c r="H25" s="26" t="s">
        <v>118</v>
      </c>
      <c r="I25" s="26" t="s">
        <v>124</v>
      </c>
    </row>
    <row r="26" spans="1:9" ht="15" thickBot="1" x14ac:dyDescent="0.4">
      <c r="A26" s="26" t="s">
        <v>454</v>
      </c>
      <c r="B26" s="62">
        <v>7410000</v>
      </c>
      <c r="C26" s="61">
        <v>0.77129999999999999</v>
      </c>
      <c r="D26" s="48">
        <f>Tabel112[[#This Row],[Value CAD]]*Tabel112[[#This Row],[Exchange rate (avg. of year)]]</f>
        <v>5715333</v>
      </c>
      <c r="E26" s="4" t="s">
        <v>118</v>
      </c>
      <c r="F26" s="26" t="s">
        <v>118</v>
      </c>
      <c r="G26" s="26" t="s">
        <v>119</v>
      </c>
      <c r="H26" s="26" t="s">
        <v>119</v>
      </c>
      <c r="I26" s="26" t="s">
        <v>140</v>
      </c>
    </row>
    <row r="27" spans="1:9" ht="15" thickBot="1" x14ac:dyDescent="0.4">
      <c r="A27" s="26" t="s">
        <v>451</v>
      </c>
      <c r="B27" s="63">
        <v>768000</v>
      </c>
      <c r="C27" s="61">
        <v>0.75529999999999997</v>
      </c>
      <c r="D27" s="48">
        <f>Tabel112[[#This Row],[Value CAD]]*Tabel112[[#This Row],[Exchange rate (avg. of year)]]</f>
        <v>580070.40000000002</v>
      </c>
      <c r="E27" s="4" t="s">
        <v>118</v>
      </c>
      <c r="F27" s="26" t="s">
        <v>119</v>
      </c>
      <c r="G27" s="26" t="s">
        <v>119</v>
      </c>
      <c r="H27" s="26" t="s">
        <v>119</v>
      </c>
      <c r="I27" s="26" t="s">
        <v>140</v>
      </c>
    </row>
    <row r="28" spans="1:9" ht="15" thickBot="1" x14ac:dyDescent="0.4">
      <c r="A28" s="26" t="s">
        <v>446</v>
      </c>
      <c r="B28" s="62">
        <v>84000000</v>
      </c>
      <c r="C28" s="61">
        <v>0.74619999999999997</v>
      </c>
      <c r="D28" s="48">
        <f>Tabel112[[#This Row],[Value CAD]]*Tabel112[[#This Row],[Exchange rate (avg. of year)]]</f>
        <v>62680800</v>
      </c>
      <c r="E28" s="4" t="s">
        <v>119</v>
      </c>
      <c r="F28" s="26" t="s">
        <v>118</v>
      </c>
      <c r="G28" s="26" t="s">
        <v>119</v>
      </c>
      <c r="H28" s="26" t="s">
        <v>119</v>
      </c>
      <c r="I28" s="26" t="s">
        <v>140</v>
      </c>
    </row>
    <row r="29" spans="1:9" ht="15" thickBot="1" x14ac:dyDescent="0.4">
      <c r="A29" s="26" t="s">
        <v>442</v>
      </c>
      <c r="B29" s="62">
        <v>32100000</v>
      </c>
      <c r="C29" s="61">
        <v>0.75380000000000003</v>
      </c>
      <c r="D29" s="48">
        <f>Tabel112[[#This Row],[Value CAD]]*Tabel112[[#This Row],[Exchange rate (avg. of year)]]</f>
        <v>24196980</v>
      </c>
      <c r="E29" s="4" t="s">
        <v>118</v>
      </c>
      <c r="F29" s="26" t="s">
        <v>118</v>
      </c>
      <c r="G29" s="26" t="s">
        <v>119</v>
      </c>
      <c r="H29" s="26" t="s">
        <v>119</v>
      </c>
      <c r="I29" s="26" t="s">
        <v>140</v>
      </c>
    </row>
    <row r="30" spans="1:9" ht="15" thickBot="1" x14ac:dyDescent="0.4">
      <c r="A30" s="26" t="s">
        <v>438</v>
      </c>
      <c r="B30" s="63">
        <v>1900000</v>
      </c>
      <c r="C30" s="61">
        <v>0.75380000000000003</v>
      </c>
      <c r="D30" s="48">
        <f>Tabel112[[#This Row],[Value CAD]]*Tabel112[[#This Row],[Exchange rate (avg. of year)]]</f>
        <v>1432220</v>
      </c>
      <c r="E30" s="4" t="s">
        <v>118</v>
      </c>
      <c r="F30" s="26" t="s">
        <v>119</v>
      </c>
      <c r="G30" s="26" t="s">
        <v>119</v>
      </c>
      <c r="H30" s="26" t="s">
        <v>119</v>
      </c>
      <c r="I30" s="26" t="s">
        <v>140</v>
      </c>
    </row>
    <row r="31" spans="1:9" ht="15" thickBot="1" x14ac:dyDescent="0.4">
      <c r="A31" s="26" t="s">
        <v>432</v>
      </c>
      <c r="B31" s="63">
        <v>2000000</v>
      </c>
      <c r="C31" s="61">
        <v>0.74619999999999997</v>
      </c>
      <c r="D31" s="48">
        <f>Tabel112[[#This Row],[Value CAD]]*Tabel112[[#This Row],[Exchange rate (avg. of year)]]</f>
        <v>1492400</v>
      </c>
      <c r="E31" s="4" t="s">
        <v>118</v>
      </c>
      <c r="F31" s="26" t="s">
        <v>119</v>
      </c>
      <c r="G31" s="26" t="s">
        <v>119</v>
      </c>
      <c r="H31" s="26" t="s">
        <v>119</v>
      </c>
      <c r="I31" s="26" t="s">
        <v>140</v>
      </c>
    </row>
    <row r="32" spans="1:9" ht="15" thickBot="1" x14ac:dyDescent="0.4">
      <c r="A32" s="26" t="s">
        <v>429</v>
      </c>
      <c r="B32" s="63">
        <v>200000</v>
      </c>
      <c r="C32" s="61">
        <v>0.75529999999999997</v>
      </c>
      <c r="D32" s="48">
        <f>Tabel112[[#This Row],[Value CAD]]*Tabel112[[#This Row],[Exchange rate (avg. of year)]]</f>
        <v>151060</v>
      </c>
      <c r="E32" s="4" t="s">
        <v>119</v>
      </c>
      <c r="F32" s="26" t="s">
        <v>118</v>
      </c>
      <c r="G32" s="26" t="s">
        <v>119</v>
      </c>
      <c r="H32" s="26" t="s">
        <v>119</v>
      </c>
      <c r="I32" s="26" t="s">
        <v>140</v>
      </c>
    </row>
    <row r="33" spans="1:9" ht="15" thickBot="1" x14ac:dyDescent="0.4">
      <c r="A33" s="26" t="s">
        <v>425</v>
      </c>
      <c r="B33" s="63">
        <v>980000</v>
      </c>
      <c r="C33" s="61">
        <v>0.75380000000000003</v>
      </c>
      <c r="D33" s="48">
        <f>Tabel112[[#This Row],[Value CAD]]*Tabel112[[#This Row],[Exchange rate (avg. of year)]]</f>
        <v>738724</v>
      </c>
      <c r="E33" s="4" t="s">
        <v>118</v>
      </c>
      <c r="F33" s="26" t="s">
        <v>119</v>
      </c>
      <c r="G33" s="26" t="s">
        <v>119</v>
      </c>
      <c r="H33" s="26" t="s">
        <v>119</v>
      </c>
      <c r="I33" s="26" t="s">
        <v>140</v>
      </c>
    </row>
    <row r="34" spans="1:9" ht="15" thickBot="1" x14ac:dyDescent="0.4">
      <c r="A34" s="26" t="s">
        <v>422</v>
      </c>
      <c r="B34" s="63">
        <v>238380</v>
      </c>
      <c r="C34" s="61">
        <v>0.74619999999999997</v>
      </c>
      <c r="D34" s="48">
        <f>Tabel112[[#This Row],[Value CAD]]*Tabel112[[#This Row],[Exchange rate (avg. of year)]]</f>
        <v>177879.15599999999</v>
      </c>
      <c r="E34" s="4" t="s">
        <v>118</v>
      </c>
      <c r="F34" s="26" t="s">
        <v>119</v>
      </c>
      <c r="G34" s="26" t="s">
        <v>118</v>
      </c>
      <c r="H34" s="26" t="s">
        <v>119</v>
      </c>
      <c r="I34" s="26" t="s">
        <v>140</v>
      </c>
    </row>
    <row r="35" spans="1:9" ht="15" thickBot="1" x14ac:dyDescent="0.4">
      <c r="A35" s="26" t="s">
        <v>419</v>
      </c>
      <c r="B35" s="62">
        <v>1800409</v>
      </c>
      <c r="C35" s="61">
        <v>0.74619999999999997</v>
      </c>
      <c r="D35" s="48">
        <f>Tabel112[[#This Row],[Value CAD]]*Tabel112[[#This Row],[Exchange rate (avg. of year)]]</f>
        <v>1343465.1957999999</v>
      </c>
      <c r="E35" s="4" t="s">
        <v>118</v>
      </c>
      <c r="F35" s="26" t="s">
        <v>119</v>
      </c>
      <c r="G35" s="26" t="s">
        <v>119</v>
      </c>
      <c r="H35" s="26" t="s">
        <v>119</v>
      </c>
      <c r="I35" s="26" t="s">
        <v>140</v>
      </c>
    </row>
    <row r="36" spans="1:9" ht="15" thickBot="1" x14ac:dyDescent="0.4">
      <c r="A36" s="26" t="s">
        <v>414</v>
      </c>
      <c r="B36" s="62">
        <v>2000000</v>
      </c>
      <c r="C36" s="61">
        <v>0.74619999999999997</v>
      </c>
      <c r="D36" s="48">
        <f>Tabel112[[#This Row],[Value CAD]]*Tabel112[[#This Row],[Exchange rate (avg. of year)]]</f>
        <v>1492400</v>
      </c>
      <c r="E36" s="4" t="s">
        <v>118</v>
      </c>
      <c r="F36" s="26" t="s">
        <v>119</v>
      </c>
      <c r="G36" s="26" t="s">
        <v>119</v>
      </c>
      <c r="H36" s="26" t="s">
        <v>119</v>
      </c>
      <c r="I36" s="26" t="s">
        <v>140</v>
      </c>
    </row>
    <row r="37" spans="1:9" x14ac:dyDescent="0.35">
      <c r="B37" s="60"/>
      <c r="D37" s="4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63D4-18EB-4C74-8E3D-138AF577527D}">
  <dimension ref="A1:C11"/>
  <sheetViews>
    <sheetView workbookViewId="0">
      <selection sqref="A1:C1"/>
    </sheetView>
  </sheetViews>
  <sheetFormatPr defaultRowHeight="14.5" x14ac:dyDescent="0.35"/>
  <cols>
    <col min="1" max="1" width="20.36328125" customWidth="1"/>
    <col min="2" max="2" width="14.26953125" customWidth="1"/>
    <col min="3" max="3" width="26.90625" customWidth="1"/>
    <col min="4" max="4" width="19.08984375" customWidth="1"/>
  </cols>
  <sheetData>
    <row r="1" spans="1:3" x14ac:dyDescent="0.35">
      <c r="A1" s="26" t="s">
        <v>170</v>
      </c>
      <c r="B1" s="26" t="s">
        <v>141</v>
      </c>
      <c r="C1" s="26" t="s">
        <v>166</v>
      </c>
    </row>
    <row r="2" spans="1:3" x14ac:dyDescent="0.35">
      <c r="A2" s="26" t="s">
        <v>550</v>
      </c>
      <c r="B2" s="26">
        <v>17</v>
      </c>
      <c r="C2" s="27">
        <f>Tabel213[[#This Row],[Count]]/35</f>
        <v>0.48571428571428571</v>
      </c>
    </row>
    <row r="3" spans="1:3" x14ac:dyDescent="0.35">
      <c r="A3" s="26" t="s">
        <v>133</v>
      </c>
      <c r="B3" s="26">
        <v>8</v>
      </c>
      <c r="C3" s="27">
        <f>Tabel213[[#This Row],[Count]]/35</f>
        <v>0.22857142857142856</v>
      </c>
    </row>
    <row r="4" spans="1:3" x14ac:dyDescent="0.35">
      <c r="A4" s="26" t="s">
        <v>186</v>
      </c>
      <c r="B4" s="26">
        <v>4</v>
      </c>
      <c r="C4" s="27">
        <f>Tabel213[[#This Row],[Count]]/35</f>
        <v>0.11428571428571428</v>
      </c>
    </row>
    <row r="5" spans="1:3" x14ac:dyDescent="0.35">
      <c r="A5" s="26" t="s">
        <v>188</v>
      </c>
      <c r="B5" s="26">
        <v>3</v>
      </c>
      <c r="C5" s="27">
        <f>Tabel213[[#This Row],[Count]]/35</f>
        <v>8.5714285714285715E-2</v>
      </c>
    </row>
    <row r="6" spans="1:3" x14ac:dyDescent="0.35">
      <c r="A6" s="26" t="s">
        <v>546</v>
      </c>
      <c r="B6" s="26">
        <v>1</v>
      </c>
      <c r="C6" s="27">
        <f>Tabel213[[#This Row],[Count]]/35</f>
        <v>2.8571428571428571E-2</v>
      </c>
    </row>
    <row r="7" spans="1:3" x14ac:dyDescent="0.35">
      <c r="A7" s="26" t="s">
        <v>134</v>
      </c>
      <c r="B7" s="26">
        <v>1</v>
      </c>
      <c r="C7" s="27">
        <f>Tabel213[[#This Row],[Count]]/35</f>
        <v>2.8571428571428571E-2</v>
      </c>
    </row>
    <row r="8" spans="1:3" x14ac:dyDescent="0.35">
      <c r="A8" s="26" t="s">
        <v>549</v>
      </c>
      <c r="B8" s="26">
        <v>1</v>
      </c>
      <c r="C8" s="27">
        <f>Tabel213[[#This Row],[Count]]/35</f>
        <v>2.8571428571428571E-2</v>
      </c>
    </row>
    <row r="9" spans="1:3" x14ac:dyDescent="0.35">
      <c r="A9" s="26" t="s">
        <v>124</v>
      </c>
      <c r="B9" s="26">
        <v>1</v>
      </c>
      <c r="C9" s="27">
        <f>Tabel213[[#This Row],[Count]]/35</f>
        <v>2.8571428571428571E-2</v>
      </c>
    </row>
    <row r="10" spans="1:3" x14ac:dyDescent="0.35">
      <c r="A10" s="26" t="s">
        <v>399</v>
      </c>
      <c r="B10" s="26">
        <v>1</v>
      </c>
      <c r="C10" s="27">
        <f>Tabel213[[#This Row],[Count]]/35</f>
        <v>2.8571428571428571E-2</v>
      </c>
    </row>
    <row r="11" spans="1:3" x14ac:dyDescent="0.35">
      <c r="A11" s="26" t="s">
        <v>397</v>
      </c>
      <c r="B11" s="26">
        <v>1</v>
      </c>
      <c r="C11" s="27">
        <f>Tabel213[[#This Row],[Count]]/35</f>
        <v>2.8571428571428571E-2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5CD90-F8C3-4B86-AA9C-2831268DDF22}">
  <dimension ref="A1:C9"/>
  <sheetViews>
    <sheetView workbookViewId="0">
      <selection sqref="A1:C1"/>
    </sheetView>
  </sheetViews>
  <sheetFormatPr defaultRowHeight="14.5" x14ac:dyDescent="0.35"/>
  <cols>
    <col min="1" max="1" width="31.26953125" customWidth="1"/>
    <col min="2" max="2" width="9.1796875" customWidth="1"/>
    <col min="3" max="3" width="28.6328125" customWidth="1"/>
  </cols>
  <sheetData>
    <row r="1" spans="1:3" x14ac:dyDescent="0.35">
      <c r="A1" s="35" t="s">
        <v>153</v>
      </c>
      <c r="B1" s="26" t="s">
        <v>141</v>
      </c>
      <c r="C1" s="26" t="s">
        <v>166</v>
      </c>
    </row>
    <row r="2" spans="1:3" x14ac:dyDescent="0.35">
      <c r="A2" s="54" t="s">
        <v>149</v>
      </c>
      <c r="B2" s="26">
        <v>18</v>
      </c>
      <c r="C2" s="27">
        <f>Tabel314[[#This Row],[Count]]/35</f>
        <v>0.51428571428571423</v>
      </c>
    </row>
    <row r="3" spans="1:3" x14ac:dyDescent="0.35">
      <c r="A3" s="54" t="s">
        <v>142</v>
      </c>
      <c r="B3" s="26">
        <v>16</v>
      </c>
      <c r="C3" s="27">
        <f>Tabel314[[#This Row],[Count]]/35</f>
        <v>0.45714285714285713</v>
      </c>
    </row>
    <row r="4" spans="1:3" x14ac:dyDescent="0.35">
      <c r="A4" s="54" t="s">
        <v>151</v>
      </c>
      <c r="B4" s="26">
        <v>12</v>
      </c>
      <c r="C4" s="27">
        <f>Tabel314[[#This Row],[Count]]/35</f>
        <v>0.34285714285714286</v>
      </c>
    </row>
    <row r="5" spans="1:3" x14ac:dyDescent="0.35">
      <c r="A5" s="54" t="s">
        <v>551</v>
      </c>
      <c r="B5" s="26">
        <v>6</v>
      </c>
      <c r="C5" s="27">
        <f>Tabel314[[#This Row],[Count]]/35</f>
        <v>0.17142857142857143</v>
      </c>
    </row>
    <row r="6" spans="1:3" x14ac:dyDescent="0.35">
      <c r="A6" s="54" t="s">
        <v>143</v>
      </c>
      <c r="B6" s="26">
        <v>2</v>
      </c>
      <c r="C6" s="27">
        <f>Tabel314[[#This Row],[Count]]/35</f>
        <v>5.7142857142857141E-2</v>
      </c>
    </row>
    <row r="7" spans="1:3" x14ac:dyDescent="0.35">
      <c r="A7" s="54" t="s">
        <v>152</v>
      </c>
      <c r="B7" s="26">
        <v>2</v>
      </c>
      <c r="C7" s="27">
        <f>Tabel314[[#This Row],[Count]]/35</f>
        <v>5.7142857142857141E-2</v>
      </c>
    </row>
    <row r="8" spans="1:3" x14ac:dyDescent="0.35">
      <c r="A8" s="54" t="s">
        <v>407</v>
      </c>
      <c r="B8" s="26">
        <v>1</v>
      </c>
      <c r="C8" s="27">
        <f>Tabel314[[#This Row],[Count]]/35</f>
        <v>2.8571428571428571E-2</v>
      </c>
    </row>
    <row r="9" spans="1:3" x14ac:dyDescent="0.35">
      <c r="A9" s="54" t="s">
        <v>145</v>
      </c>
      <c r="B9" s="26">
        <v>1</v>
      </c>
      <c r="C9" s="27">
        <f>Tabel314[[#This Row],[Count]]/35</f>
        <v>2.8571428571428571E-2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D3C2-6838-4EE4-8FE0-AE1E3D88A746}">
  <dimension ref="A1:C9"/>
  <sheetViews>
    <sheetView tabSelected="1" workbookViewId="0">
      <selection activeCell="E12" sqref="E12"/>
    </sheetView>
  </sheetViews>
  <sheetFormatPr defaultRowHeight="14.5" x14ac:dyDescent="0.35"/>
  <cols>
    <col min="1" max="1" width="37.453125" customWidth="1"/>
    <col min="2" max="2" width="9.1796875" customWidth="1"/>
    <col min="3" max="3" width="25.08984375" customWidth="1"/>
  </cols>
  <sheetData>
    <row r="1" spans="1:3" x14ac:dyDescent="0.35">
      <c r="A1" s="26" t="s">
        <v>154</v>
      </c>
      <c r="B1" s="26" t="s">
        <v>141</v>
      </c>
      <c r="C1" s="26" t="s">
        <v>166</v>
      </c>
    </row>
    <row r="2" spans="1:3" x14ac:dyDescent="0.35">
      <c r="A2" s="54" t="s">
        <v>558</v>
      </c>
      <c r="B2" s="26">
        <v>8</v>
      </c>
      <c r="C2" s="27">
        <f>Tabel415[[#This Row],[Count]]/35</f>
        <v>0.22857142857142856</v>
      </c>
    </row>
    <row r="3" spans="1:3" x14ac:dyDescent="0.35">
      <c r="A3" s="54" t="s">
        <v>557</v>
      </c>
      <c r="B3" s="26">
        <v>5</v>
      </c>
      <c r="C3" s="27">
        <f>Tabel415[[#This Row],[Count]]/35</f>
        <v>0.14285714285714285</v>
      </c>
    </row>
    <row r="4" spans="1:3" x14ac:dyDescent="0.35">
      <c r="A4" s="54" t="s">
        <v>156</v>
      </c>
      <c r="B4" s="26">
        <v>4</v>
      </c>
      <c r="C4" s="27">
        <f>Tabel415[[#This Row],[Count]]/35</f>
        <v>0.11428571428571428</v>
      </c>
    </row>
    <row r="5" spans="1:3" x14ac:dyDescent="0.35">
      <c r="A5" s="54" t="s">
        <v>556</v>
      </c>
      <c r="B5" s="26">
        <v>2</v>
      </c>
      <c r="C5" s="27">
        <f>Tabel415[[#This Row],[Count]]/35</f>
        <v>5.7142857142857141E-2</v>
      </c>
    </row>
    <row r="6" spans="1:3" x14ac:dyDescent="0.35">
      <c r="A6" s="54" t="s">
        <v>555</v>
      </c>
      <c r="B6" s="26">
        <v>1</v>
      </c>
      <c r="C6" s="27">
        <f>Tabel415[[#This Row],[Count]]/35</f>
        <v>2.8571428571428571E-2</v>
      </c>
    </row>
    <row r="7" spans="1:3" x14ac:dyDescent="0.35">
      <c r="A7" s="54" t="s">
        <v>554</v>
      </c>
      <c r="B7" s="26">
        <v>1</v>
      </c>
      <c r="C7" s="27">
        <f>Tabel415[[#This Row],[Count]]/35</f>
        <v>2.8571428571428571E-2</v>
      </c>
    </row>
    <row r="8" spans="1:3" x14ac:dyDescent="0.35">
      <c r="A8" s="54" t="s">
        <v>553</v>
      </c>
      <c r="B8" s="26">
        <v>1</v>
      </c>
      <c r="C8" s="27">
        <f>Tabel415[[#This Row],[Count]]/35</f>
        <v>2.8571428571428571E-2</v>
      </c>
    </row>
    <row r="9" spans="1:3" x14ac:dyDescent="0.35">
      <c r="A9" s="54" t="s">
        <v>552</v>
      </c>
      <c r="B9" s="26">
        <v>1</v>
      </c>
      <c r="C9" s="27">
        <f>Tabel415[[#This Row],[Count]]/35</f>
        <v>2.8571428571428571E-2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6618E-796E-4F6A-A790-B9EF667FD620}">
  <sheetPr codeName="Blad3"/>
  <dimension ref="A1:H57"/>
  <sheetViews>
    <sheetView workbookViewId="0">
      <selection activeCell="B6" sqref="B6"/>
    </sheetView>
  </sheetViews>
  <sheetFormatPr defaultRowHeight="14.5" x14ac:dyDescent="0.35"/>
  <cols>
    <col min="1" max="1" width="15.453125" customWidth="1"/>
    <col min="2" max="2" width="23.36328125" customWidth="1"/>
    <col min="3" max="3" width="16" customWidth="1"/>
    <col min="4" max="4" width="21" customWidth="1"/>
    <col min="5" max="5" width="16.6328125" customWidth="1"/>
    <col min="6" max="6" width="22.7265625" customWidth="1"/>
    <col min="7" max="7" width="24.453125" customWidth="1"/>
    <col min="8" max="8" width="19.08984375" customWidth="1"/>
  </cols>
  <sheetData>
    <row r="1" spans="1:8" ht="15" thickBot="1" x14ac:dyDescent="0.4">
      <c r="A1" s="26" t="s">
        <v>0</v>
      </c>
      <c r="B1" s="26" t="s">
        <v>73</v>
      </c>
      <c r="C1" s="26" t="s">
        <v>189</v>
      </c>
      <c r="D1" s="26" t="s">
        <v>190</v>
      </c>
      <c r="E1" s="26" t="s">
        <v>117</v>
      </c>
      <c r="F1" s="26" t="s">
        <v>120</v>
      </c>
      <c r="G1" s="26" t="s">
        <v>256</v>
      </c>
      <c r="H1" s="26" t="s">
        <v>257</v>
      </c>
    </row>
    <row r="2" spans="1:8" ht="15" thickBot="1" x14ac:dyDescent="0.4">
      <c r="A2" s="1" t="s">
        <v>3</v>
      </c>
      <c r="B2" s="18">
        <v>104000000</v>
      </c>
      <c r="C2" s="19" t="s">
        <v>119</v>
      </c>
      <c r="D2" s="19" t="s">
        <v>118</v>
      </c>
      <c r="E2" s="19" t="s">
        <v>118</v>
      </c>
      <c r="F2" s="1" t="s">
        <v>121</v>
      </c>
      <c r="G2" s="1" t="s">
        <v>118</v>
      </c>
      <c r="H2" s="1" t="s">
        <v>118</v>
      </c>
    </row>
    <row r="3" spans="1:8" ht="15" thickBot="1" x14ac:dyDescent="0.4">
      <c r="A3" s="1" t="s">
        <v>4</v>
      </c>
      <c r="B3" s="20">
        <v>11800000</v>
      </c>
      <c r="C3" s="19" t="s">
        <v>118</v>
      </c>
      <c r="D3" s="19" t="s">
        <v>119</v>
      </c>
      <c r="E3" s="19" t="s">
        <v>118</v>
      </c>
      <c r="F3" s="1" t="s">
        <v>2</v>
      </c>
      <c r="G3" s="1" t="s">
        <v>118</v>
      </c>
      <c r="H3" s="1" t="s">
        <v>118</v>
      </c>
    </row>
    <row r="4" spans="1:8" ht="15" thickBot="1" x14ac:dyDescent="0.4">
      <c r="A4" s="1" t="s">
        <v>5</v>
      </c>
      <c r="B4" s="20">
        <v>3500000</v>
      </c>
      <c r="C4" s="19" t="s">
        <v>118</v>
      </c>
      <c r="D4" s="19" t="s">
        <v>119</v>
      </c>
      <c r="E4" s="1" t="s">
        <v>118</v>
      </c>
      <c r="F4" s="1" t="s">
        <v>122</v>
      </c>
      <c r="G4" s="1" t="s">
        <v>119</v>
      </c>
      <c r="H4" s="1" t="s">
        <v>118</v>
      </c>
    </row>
    <row r="5" spans="1:8" ht="15" thickBot="1" x14ac:dyDescent="0.4">
      <c r="A5" s="1" t="s">
        <v>6</v>
      </c>
      <c r="B5" s="20">
        <v>144000000</v>
      </c>
      <c r="C5" s="19" t="s">
        <v>118</v>
      </c>
      <c r="D5" s="19" t="s">
        <v>119</v>
      </c>
      <c r="E5" s="1" t="s">
        <v>118</v>
      </c>
      <c r="F5" s="1" t="s">
        <v>123</v>
      </c>
      <c r="G5" s="1" t="s">
        <v>118</v>
      </c>
      <c r="H5" s="1" t="s">
        <v>118</v>
      </c>
    </row>
    <row r="6" spans="1:8" ht="15" thickBot="1" x14ac:dyDescent="0.4">
      <c r="A6" s="1" t="s">
        <v>7</v>
      </c>
      <c r="B6" s="20">
        <v>100000000</v>
      </c>
      <c r="C6" s="19" t="s">
        <v>118</v>
      </c>
      <c r="D6" s="19" t="s">
        <v>119</v>
      </c>
      <c r="E6" s="1" t="s">
        <v>118</v>
      </c>
      <c r="F6" s="1" t="s">
        <v>123</v>
      </c>
      <c r="G6" s="1" t="s">
        <v>118</v>
      </c>
      <c r="H6" s="1" t="s">
        <v>119</v>
      </c>
    </row>
    <row r="7" spans="1:8" ht="15" thickBot="1" x14ac:dyDescent="0.4">
      <c r="A7" s="1" t="s">
        <v>8</v>
      </c>
      <c r="B7" s="20">
        <v>625000000</v>
      </c>
      <c r="C7" s="19" t="s">
        <v>118</v>
      </c>
      <c r="D7" s="19" t="s">
        <v>118</v>
      </c>
      <c r="E7" s="1" t="s">
        <v>118</v>
      </c>
      <c r="F7" s="1" t="s">
        <v>124</v>
      </c>
      <c r="G7" s="1" t="s">
        <v>118</v>
      </c>
      <c r="H7" s="1" t="s">
        <v>118</v>
      </c>
    </row>
    <row r="8" spans="1:8" ht="15" thickBot="1" x14ac:dyDescent="0.4">
      <c r="A8" s="1" t="s">
        <v>9</v>
      </c>
      <c r="B8" s="20">
        <v>500000000</v>
      </c>
      <c r="C8" s="19" t="s">
        <v>119</v>
      </c>
      <c r="D8" s="19" t="s">
        <v>118</v>
      </c>
      <c r="E8" s="1" t="s">
        <v>118</v>
      </c>
      <c r="F8" s="1" t="s">
        <v>125</v>
      </c>
      <c r="G8" s="1" t="s">
        <v>118</v>
      </c>
      <c r="H8" s="1" t="s">
        <v>118</v>
      </c>
    </row>
    <row r="9" spans="1:8" ht="15" thickBot="1" x14ac:dyDescent="0.4">
      <c r="A9" s="1" t="s">
        <v>10</v>
      </c>
      <c r="B9" s="20">
        <v>205000000</v>
      </c>
      <c r="C9" s="19" t="s">
        <v>118</v>
      </c>
      <c r="D9" s="19" t="s">
        <v>119</v>
      </c>
      <c r="E9" s="1" t="s">
        <v>118</v>
      </c>
      <c r="F9" s="1" t="s">
        <v>126</v>
      </c>
      <c r="G9" s="1" t="s">
        <v>119</v>
      </c>
      <c r="H9" s="1" t="s">
        <v>118</v>
      </c>
    </row>
    <row r="10" spans="1:8" ht="15" thickBot="1" x14ac:dyDescent="0.4">
      <c r="A10" s="1" t="s">
        <v>11</v>
      </c>
      <c r="B10" s="20">
        <v>35000000</v>
      </c>
      <c r="C10" s="19" t="s">
        <v>118</v>
      </c>
      <c r="D10" s="19" t="s">
        <v>119</v>
      </c>
      <c r="E10" s="1" t="s">
        <v>118</v>
      </c>
      <c r="F10" s="21" t="s">
        <v>127</v>
      </c>
      <c r="G10" s="1" t="s">
        <v>118</v>
      </c>
      <c r="H10" s="1" t="s">
        <v>119</v>
      </c>
    </row>
    <row r="11" spans="1:8" ht="15" thickBot="1" x14ac:dyDescent="0.4">
      <c r="A11" s="1" t="s">
        <v>12</v>
      </c>
      <c r="B11" s="20">
        <v>1300000</v>
      </c>
      <c r="C11" s="19" t="s">
        <v>118</v>
      </c>
      <c r="D11" s="19" t="s">
        <v>118</v>
      </c>
      <c r="E11" s="1" t="s">
        <v>118</v>
      </c>
      <c r="F11" s="1" t="s">
        <v>128</v>
      </c>
      <c r="G11" s="1" t="s">
        <v>119</v>
      </c>
      <c r="H11" s="1" t="s">
        <v>118</v>
      </c>
    </row>
    <row r="12" spans="1:8" ht="15" thickBot="1" x14ac:dyDescent="0.4">
      <c r="A12" s="1" t="s">
        <v>13</v>
      </c>
      <c r="B12" s="20">
        <v>1300000</v>
      </c>
      <c r="C12" s="19" t="s">
        <v>118</v>
      </c>
      <c r="D12" s="19" t="s">
        <v>118</v>
      </c>
      <c r="E12" s="1" t="s">
        <v>119</v>
      </c>
      <c r="F12" s="1" t="s">
        <v>140</v>
      </c>
      <c r="G12" s="1" t="s">
        <v>118</v>
      </c>
      <c r="H12" s="1" t="s">
        <v>118</v>
      </c>
    </row>
    <row r="13" spans="1:8" ht="15" thickBot="1" x14ac:dyDescent="0.4">
      <c r="A13" s="1" t="s">
        <v>14</v>
      </c>
      <c r="B13" s="20">
        <v>3750000</v>
      </c>
      <c r="C13" s="19" t="s">
        <v>118</v>
      </c>
      <c r="D13" s="19" t="s">
        <v>119</v>
      </c>
      <c r="E13" s="1" t="s">
        <v>118</v>
      </c>
      <c r="F13" s="1" t="s">
        <v>129</v>
      </c>
      <c r="G13" s="1" t="s">
        <v>119</v>
      </c>
      <c r="H13" s="1" t="s">
        <v>118</v>
      </c>
    </row>
    <row r="14" spans="1:8" ht="15" thickBot="1" x14ac:dyDescent="0.4">
      <c r="A14" s="1" t="s">
        <v>15</v>
      </c>
      <c r="B14" s="20">
        <v>10000000</v>
      </c>
      <c r="C14" s="19" t="s">
        <v>118</v>
      </c>
      <c r="D14" s="19" t="s">
        <v>119</v>
      </c>
      <c r="E14" s="1" t="s">
        <v>119</v>
      </c>
      <c r="F14" s="1" t="s">
        <v>140</v>
      </c>
      <c r="G14" s="1" t="s">
        <v>119</v>
      </c>
      <c r="H14" s="1" t="s">
        <v>118</v>
      </c>
    </row>
    <row r="15" spans="1:8" ht="15" thickBot="1" x14ac:dyDescent="0.4">
      <c r="A15" s="1" t="s">
        <v>16</v>
      </c>
      <c r="B15" s="20">
        <v>7000000</v>
      </c>
      <c r="C15" s="19" t="s">
        <v>118</v>
      </c>
      <c r="D15" s="19" t="s">
        <v>119</v>
      </c>
      <c r="E15" s="1" t="s">
        <v>118</v>
      </c>
      <c r="F15" s="1" t="s">
        <v>130</v>
      </c>
      <c r="G15" s="1" t="s">
        <v>119</v>
      </c>
      <c r="H15" s="1" t="s">
        <v>118</v>
      </c>
    </row>
    <row r="16" spans="1:8" ht="15" thickBot="1" x14ac:dyDescent="0.4">
      <c r="A16" s="1" t="s">
        <v>74</v>
      </c>
      <c r="B16" s="22">
        <v>5200000</v>
      </c>
      <c r="C16" s="19" t="s">
        <v>118</v>
      </c>
      <c r="D16" s="19" t="s">
        <v>119</v>
      </c>
      <c r="E16" s="1" t="s">
        <v>118</v>
      </c>
      <c r="F16" s="1" t="s">
        <v>130</v>
      </c>
      <c r="G16" s="1" t="s">
        <v>118</v>
      </c>
      <c r="H16" s="1" t="s">
        <v>119</v>
      </c>
    </row>
    <row r="17" spans="1:8" ht="15" thickBot="1" x14ac:dyDescent="0.4">
      <c r="A17" s="1" t="s">
        <v>75</v>
      </c>
      <c r="B17" s="20">
        <v>226000</v>
      </c>
      <c r="C17" s="19" t="s">
        <v>118</v>
      </c>
      <c r="D17" s="19" t="s">
        <v>119</v>
      </c>
      <c r="E17" s="1" t="s">
        <v>119</v>
      </c>
      <c r="F17" s="1" t="s">
        <v>140</v>
      </c>
      <c r="G17" s="1" t="s">
        <v>119</v>
      </c>
      <c r="H17" s="1" t="s">
        <v>118</v>
      </c>
    </row>
    <row r="18" spans="1:8" ht="15" thickBot="1" x14ac:dyDescent="0.4">
      <c r="A18" s="1" t="s">
        <v>76</v>
      </c>
      <c r="B18" s="20">
        <v>1000000</v>
      </c>
      <c r="C18" s="19" t="s">
        <v>118</v>
      </c>
      <c r="D18" s="19" t="s">
        <v>119</v>
      </c>
      <c r="E18" s="1" t="s">
        <v>119</v>
      </c>
      <c r="F18" s="1" t="s">
        <v>140</v>
      </c>
      <c r="G18" s="1" t="s">
        <v>119</v>
      </c>
      <c r="H18" s="1" t="s">
        <v>118</v>
      </c>
    </row>
    <row r="19" spans="1:8" ht="15" thickBot="1" x14ac:dyDescent="0.4">
      <c r="A19" s="1" t="s">
        <v>77</v>
      </c>
      <c r="B19" s="20">
        <v>500000</v>
      </c>
      <c r="C19" s="19" t="s">
        <v>118</v>
      </c>
      <c r="D19" s="19" t="s">
        <v>119</v>
      </c>
      <c r="E19" s="1" t="s">
        <v>119</v>
      </c>
      <c r="F19" s="1" t="s">
        <v>140</v>
      </c>
      <c r="G19" s="1" t="s">
        <v>119</v>
      </c>
      <c r="H19" s="1" t="s">
        <v>118</v>
      </c>
    </row>
    <row r="20" spans="1:8" ht="15" thickBot="1" x14ac:dyDescent="0.4">
      <c r="A20" s="1" t="s">
        <v>78</v>
      </c>
      <c r="B20" s="20">
        <v>100000000</v>
      </c>
      <c r="C20" s="19" t="s">
        <v>118</v>
      </c>
      <c r="D20" s="19" t="s">
        <v>118</v>
      </c>
      <c r="E20" s="1" t="s">
        <v>118</v>
      </c>
      <c r="F20" s="1" t="s">
        <v>131</v>
      </c>
      <c r="G20" s="1" t="s">
        <v>118</v>
      </c>
      <c r="H20" s="1" t="s">
        <v>119</v>
      </c>
    </row>
    <row r="21" spans="1:8" ht="15" thickBot="1" x14ac:dyDescent="0.4">
      <c r="A21" s="1" t="s">
        <v>79</v>
      </c>
      <c r="B21" s="20">
        <v>30000000</v>
      </c>
      <c r="C21" s="19" t="s">
        <v>118</v>
      </c>
      <c r="D21" s="19" t="s">
        <v>118</v>
      </c>
      <c r="E21" s="1" t="s">
        <v>119</v>
      </c>
      <c r="F21" s="1" t="s">
        <v>140</v>
      </c>
      <c r="G21" s="1" t="s">
        <v>118</v>
      </c>
      <c r="H21" s="1" t="s">
        <v>119</v>
      </c>
    </row>
    <row r="22" spans="1:8" ht="15" thickBot="1" x14ac:dyDescent="0.4">
      <c r="A22" s="1" t="s">
        <v>80</v>
      </c>
      <c r="B22" s="20">
        <v>2000000</v>
      </c>
      <c r="C22" s="19" t="s">
        <v>118</v>
      </c>
      <c r="D22" s="19" t="s">
        <v>119</v>
      </c>
      <c r="E22" s="1" t="s">
        <v>119</v>
      </c>
      <c r="F22" s="1" t="s">
        <v>140</v>
      </c>
      <c r="G22" s="1" t="s">
        <v>118</v>
      </c>
      <c r="H22" s="1" t="s">
        <v>118</v>
      </c>
    </row>
    <row r="23" spans="1:8" ht="15" thickBot="1" x14ac:dyDescent="0.4">
      <c r="A23" s="1" t="s">
        <v>81</v>
      </c>
      <c r="B23" s="20">
        <v>35000000</v>
      </c>
      <c r="C23" s="19" t="s">
        <v>118</v>
      </c>
      <c r="D23" s="19" t="s">
        <v>118</v>
      </c>
      <c r="E23" s="1" t="s">
        <v>118</v>
      </c>
      <c r="F23" s="21" t="s">
        <v>132</v>
      </c>
      <c r="G23" s="1" t="s">
        <v>118</v>
      </c>
      <c r="H23" s="1" t="s">
        <v>118</v>
      </c>
    </row>
    <row r="24" spans="1:8" ht="15" thickBot="1" x14ac:dyDescent="0.4">
      <c r="A24" s="1" t="s">
        <v>82</v>
      </c>
      <c r="B24" s="20">
        <v>545000</v>
      </c>
      <c r="C24" s="19" t="s">
        <v>119</v>
      </c>
      <c r="D24" s="19" t="s">
        <v>118</v>
      </c>
      <c r="E24" s="1" t="s">
        <v>119</v>
      </c>
      <c r="F24" s="1" t="s">
        <v>140</v>
      </c>
      <c r="G24" s="1" t="s">
        <v>119</v>
      </c>
      <c r="H24" s="1" t="s">
        <v>118</v>
      </c>
    </row>
    <row r="25" spans="1:8" ht="15" thickBot="1" x14ac:dyDescent="0.4">
      <c r="A25" s="1" t="s">
        <v>83</v>
      </c>
      <c r="B25" s="20">
        <v>28000000</v>
      </c>
      <c r="C25" s="19" t="s">
        <v>118</v>
      </c>
      <c r="D25" s="19" t="s">
        <v>118</v>
      </c>
      <c r="E25" s="1" t="s">
        <v>118</v>
      </c>
      <c r="F25" s="1" t="s">
        <v>133</v>
      </c>
      <c r="G25" s="1" t="s">
        <v>119</v>
      </c>
      <c r="H25" s="1" t="s">
        <v>118</v>
      </c>
    </row>
    <row r="26" spans="1:8" ht="15" thickBot="1" x14ac:dyDescent="0.4">
      <c r="A26" s="1" t="s">
        <v>84</v>
      </c>
      <c r="B26" s="20">
        <v>56000000</v>
      </c>
      <c r="C26" s="19" t="s">
        <v>118</v>
      </c>
      <c r="D26" s="19" t="s">
        <v>118</v>
      </c>
      <c r="E26" s="1" t="s">
        <v>118</v>
      </c>
      <c r="F26" s="1" t="s">
        <v>124</v>
      </c>
      <c r="G26" s="1" t="s">
        <v>118</v>
      </c>
      <c r="H26" s="1" t="s">
        <v>118</v>
      </c>
    </row>
    <row r="27" spans="1:8" ht="15" thickBot="1" x14ac:dyDescent="0.4">
      <c r="A27" s="1" t="s">
        <v>85</v>
      </c>
      <c r="B27" s="20">
        <v>1000000</v>
      </c>
      <c r="C27" s="19" t="s">
        <v>118</v>
      </c>
      <c r="D27" s="19" t="s">
        <v>119</v>
      </c>
      <c r="E27" s="1" t="s">
        <v>119</v>
      </c>
      <c r="F27" s="1" t="s">
        <v>140</v>
      </c>
      <c r="G27" s="1" t="s">
        <v>119</v>
      </c>
      <c r="H27" s="1" t="s">
        <v>118</v>
      </c>
    </row>
    <row r="28" spans="1:8" ht="15" thickBot="1" x14ac:dyDescent="0.4">
      <c r="A28" s="1" t="s">
        <v>86</v>
      </c>
      <c r="B28" s="20">
        <v>1000000</v>
      </c>
      <c r="C28" s="19" t="s">
        <v>118</v>
      </c>
      <c r="D28" s="19" t="s">
        <v>119</v>
      </c>
      <c r="E28" s="1" t="s">
        <v>119</v>
      </c>
      <c r="F28" s="1" t="s">
        <v>140</v>
      </c>
      <c r="G28" s="1" t="s">
        <v>119</v>
      </c>
      <c r="H28" s="1" t="s">
        <v>118</v>
      </c>
    </row>
    <row r="29" spans="1:8" ht="15" thickBot="1" x14ac:dyDescent="0.4">
      <c r="A29" s="1" t="s">
        <v>87</v>
      </c>
      <c r="B29" s="20">
        <v>30000000</v>
      </c>
      <c r="C29" s="19" t="s">
        <v>118</v>
      </c>
      <c r="D29" s="19" t="s">
        <v>119</v>
      </c>
      <c r="E29" s="1" t="s">
        <v>119</v>
      </c>
      <c r="F29" s="1" t="s">
        <v>140</v>
      </c>
      <c r="G29" s="1" t="s">
        <v>118</v>
      </c>
      <c r="H29" s="1" t="s">
        <v>119</v>
      </c>
    </row>
    <row r="30" spans="1:8" ht="15" thickBot="1" x14ac:dyDescent="0.4">
      <c r="A30" s="1" t="s">
        <v>88</v>
      </c>
      <c r="B30" s="20">
        <v>700000</v>
      </c>
      <c r="C30" s="19" t="s">
        <v>118</v>
      </c>
      <c r="D30" s="19" t="s">
        <v>119</v>
      </c>
      <c r="E30" s="1" t="s">
        <v>118</v>
      </c>
      <c r="F30" s="1" t="s">
        <v>134</v>
      </c>
      <c r="G30" s="1" t="s">
        <v>119</v>
      </c>
      <c r="H30" s="1" t="s">
        <v>118</v>
      </c>
    </row>
    <row r="31" spans="1:8" ht="15" thickBot="1" x14ac:dyDescent="0.4">
      <c r="A31" s="1" t="s">
        <v>89</v>
      </c>
      <c r="B31" s="23" t="s">
        <v>90</v>
      </c>
      <c r="C31" s="19" t="s">
        <v>118</v>
      </c>
      <c r="D31" s="19" t="s">
        <v>119</v>
      </c>
      <c r="E31" s="1" t="s">
        <v>119</v>
      </c>
      <c r="F31" s="1" t="s">
        <v>140</v>
      </c>
      <c r="G31" s="1" t="s">
        <v>119</v>
      </c>
      <c r="H31" s="1" t="s">
        <v>118</v>
      </c>
    </row>
    <row r="32" spans="1:8" ht="15" thickBot="1" x14ac:dyDescent="0.4">
      <c r="A32" s="1" t="s">
        <v>92</v>
      </c>
      <c r="B32" s="20">
        <v>10000000</v>
      </c>
      <c r="C32" s="19" t="s">
        <v>118</v>
      </c>
      <c r="D32" s="19" t="s">
        <v>118</v>
      </c>
      <c r="E32" s="1" t="s">
        <v>119</v>
      </c>
      <c r="F32" s="1" t="s">
        <v>140</v>
      </c>
      <c r="G32" s="1" t="s">
        <v>119</v>
      </c>
      <c r="H32" s="1" t="s">
        <v>118</v>
      </c>
    </row>
    <row r="33" spans="1:8" ht="15" thickBot="1" x14ac:dyDescent="0.4">
      <c r="A33" s="1" t="s">
        <v>91</v>
      </c>
      <c r="B33" s="22">
        <v>24900000</v>
      </c>
      <c r="C33" s="19" t="s">
        <v>118</v>
      </c>
      <c r="D33" s="19" t="s">
        <v>118</v>
      </c>
      <c r="E33" s="1" t="s">
        <v>119</v>
      </c>
      <c r="F33" s="1" t="s">
        <v>140</v>
      </c>
      <c r="G33" s="1" t="s">
        <v>119</v>
      </c>
      <c r="H33" s="1" t="s">
        <v>118</v>
      </c>
    </row>
    <row r="34" spans="1:8" ht="15" thickBot="1" x14ac:dyDescent="0.4">
      <c r="A34" s="1" t="s">
        <v>93</v>
      </c>
      <c r="B34" s="22">
        <v>50100000</v>
      </c>
      <c r="C34" s="19" t="s">
        <v>119</v>
      </c>
      <c r="D34" s="19" t="s">
        <v>118</v>
      </c>
      <c r="E34" s="1" t="s">
        <v>119</v>
      </c>
      <c r="F34" s="1" t="s">
        <v>140</v>
      </c>
      <c r="G34" s="1" t="s">
        <v>119</v>
      </c>
      <c r="H34" s="1" t="s">
        <v>118</v>
      </c>
    </row>
    <row r="35" spans="1:8" ht="15" thickBot="1" x14ac:dyDescent="0.4">
      <c r="A35" s="1" t="s">
        <v>94</v>
      </c>
      <c r="B35" s="22">
        <v>15220000</v>
      </c>
      <c r="C35" s="19" t="s">
        <v>118</v>
      </c>
      <c r="D35" s="19" t="s">
        <v>119</v>
      </c>
      <c r="E35" s="1" t="s">
        <v>118</v>
      </c>
      <c r="F35" s="1" t="s">
        <v>134</v>
      </c>
      <c r="G35" s="1" t="s">
        <v>118</v>
      </c>
      <c r="H35" s="1" t="s">
        <v>118</v>
      </c>
    </row>
    <row r="36" spans="1:8" ht="15" thickBot="1" x14ac:dyDescent="0.4">
      <c r="A36" s="1" t="s">
        <v>95</v>
      </c>
      <c r="B36" s="22">
        <v>2450000</v>
      </c>
      <c r="C36" s="19" t="s">
        <v>118</v>
      </c>
      <c r="D36" s="19" t="s">
        <v>119</v>
      </c>
      <c r="E36" s="1" t="s">
        <v>119</v>
      </c>
      <c r="F36" s="1" t="s">
        <v>140</v>
      </c>
      <c r="G36" s="1" t="s">
        <v>118</v>
      </c>
      <c r="H36" s="1" t="s">
        <v>119</v>
      </c>
    </row>
    <row r="37" spans="1:8" ht="15" thickBot="1" x14ac:dyDescent="0.4">
      <c r="A37" s="1" t="s">
        <v>96</v>
      </c>
      <c r="B37" s="24">
        <v>1500000</v>
      </c>
      <c r="C37" s="19" t="s">
        <v>118</v>
      </c>
      <c r="D37" s="19" t="s">
        <v>119</v>
      </c>
      <c r="E37" s="1" t="s">
        <v>118</v>
      </c>
      <c r="F37" s="1" t="s">
        <v>135</v>
      </c>
      <c r="G37" s="1" t="s">
        <v>118</v>
      </c>
      <c r="H37" s="1" t="s">
        <v>119</v>
      </c>
    </row>
    <row r="38" spans="1:8" ht="15" thickBot="1" x14ac:dyDescent="0.4">
      <c r="A38" s="1" t="s">
        <v>97</v>
      </c>
      <c r="B38" s="24">
        <v>4200000</v>
      </c>
      <c r="C38" s="19" t="s">
        <v>118</v>
      </c>
      <c r="D38" s="19" t="s">
        <v>119</v>
      </c>
      <c r="E38" s="1" t="s">
        <v>119</v>
      </c>
      <c r="F38" s="1" t="s">
        <v>140</v>
      </c>
      <c r="G38" s="1" t="s">
        <v>118</v>
      </c>
      <c r="H38" s="1" t="s">
        <v>118</v>
      </c>
    </row>
    <row r="39" spans="1:8" ht="15" thickBot="1" x14ac:dyDescent="0.4">
      <c r="A39" s="1" t="s">
        <v>98</v>
      </c>
      <c r="B39" s="24">
        <v>800000</v>
      </c>
      <c r="C39" s="19" t="s">
        <v>118</v>
      </c>
      <c r="D39" s="19" t="s">
        <v>119</v>
      </c>
      <c r="E39" s="1" t="s">
        <v>118</v>
      </c>
      <c r="F39" s="21" t="s">
        <v>136</v>
      </c>
      <c r="G39" s="1" t="s">
        <v>118</v>
      </c>
      <c r="H39" s="1" t="s">
        <v>119</v>
      </c>
    </row>
    <row r="40" spans="1:8" ht="15" thickBot="1" x14ac:dyDescent="0.4">
      <c r="A40" s="1" t="s">
        <v>99</v>
      </c>
      <c r="B40" s="24">
        <v>1100000</v>
      </c>
      <c r="C40" s="19" t="s">
        <v>118</v>
      </c>
      <c r="D40" s="19" t="s">
        <v>119</v>
      </c>
      <c r="E40" s="1" t="s">
        <v>118</v>
      </c>
      <c r="F40" s="21" t="s">
        <v>136</v>
      </c>
      <c r="G40" s="1" t="s">
        <v>118</v>
      </c>
      <c r="H40" s="1" t="s">
        <v>119</v>
      </c>
    </row>
    <row r="41" spans="1:8" ht="15" thickBot="1" x14ac:dyDescent="0.4">
      <c r="A41" s="1" t="s">
        <v>100</v>
      </c>
      <c r="B41" s="24">
        <v>7000000</v>
      </c>
      <c r="C41" s="19" t="s">
        <v>118</v>
      </c>
      <c r="D41" s="19" t="s">
        <v>118</v>
      </c>
      <c r="E41" s="1" t="s">
        <v>118</v>
      </c>
      <c r="F41" s="1" t="s">
        <v>137</v>
      </c>
      <c r="G41" s="1" t="s">
        <v>118</v>
      </c>
      <c r="H41" s="1" t="s">
        <v>119</v>
      </c>
    </row>
    <row r="42" spans="1:8" ht="15" thickBot="1" x14ac:dyDescent="0.4">
      <c r="A42" s="1" t="s">
        <v>102</v>
      </c>
      <c r="B42" s="24">
        <v>45000000</v>
      </c>
      <c r="C42" s="19" t="s">
        <v>118</v>
      </c>
      <c r="D42" s="19" t="s">
        <v>119</v>
      </c>
      <c r="E42" s="1" t="s">
        <v>118</v>
      </c>
      <c r="F42" s="21" t="s">
        <v>127</v>
      </c>
      <c r="G42" s="1" t="s">
        <v>118</v>
      </c>
      <c r="H42" s="1" t="s">
        <v>119</v>
      </c>
    </row>
    <row r="43" spans="1:8" ht="15" thickBot="1" x14ac:dyDescent="0.4">
      <c r="A43" s="1" t="s">
        <v>101</v>
      </c>
      <c r="B43" s="24">
        <v>8000000</v>
      </c>
      <c r="C43" s="19" t="s">
        <v>118</v>
      </c>
      <c r="D43" s="19" t="s">
        <v>119</v>
      </c>
      <c r="E43" s="1" t="s">
        <v>118</v>
      </c>
      <c r="F43" s="21" t="s">
        <v>127</v>
      </c>
      <c r="G43" s="1" t="s">
        <v>118</v>
      </c>
      <c r="H43" s="1" t="s">
        <v>119</v>
      </c>
    </row>
    <row r="44" spans="1:8" ht="15" thickBot="1" x14ac:dyDescent="0.4">
      <c r="A44" s="1" t="s">
        <v>103</v>
      </c>
      <c r="B44" s="24">
        <v>1500000</v>
      </c>
      <c r="C44" s="19" t="s">
        <v>118</v>
      </c>
      <c r="D44" s="19" t="s">
        <v>119</v>
      </c>
      <c r="E44" s="1" t="s">
        <v>118</v>
      </c>
      <c r="F44" s="1" t="s">
        <v>138</v>
      </c>
      <c r="G44" s="1" t="s">
        <v>118</v>
      </c>
      <c r="H44" s="1" t="s">
        <v>119</v>
      </c>
    </row>
    <row r="45" spans="1:8" ht="15" thickBot="1" x14ac:dyDescent="0.4">
      <c r="A45" s="1" t="s">
        <v>104</v>
      </c>
      <c r="B45" s="22">
        <v>8300000</v>
      </c>
      <c r="C45" s="19" t="s">
        <v>118</v>
      </c>
      <c r="D45" s="19" t="s">
        <v>118</v>
      </c>
      <c r="E45" s="1" t="s">
        <v>118</v>
      </c>
      <c r="F45" s="1" t="s">
        <v>134</v>
      </c>
      <c r="G45" s="1" t="s">
        <v>118</v>
      </c>
      <c r="H45" s="1" t="s">
        <v>119</v>
      </c>
    </row>
    <row r="46" spans="1:8" ht="15" thickBot="1" x14ac:dyDescent="0.4">
      <c r="A46" s="1" t="s">
        <v>105</v>
      </c>
      <c r="B46" s="22">
        <v>2620000</v>
      </c>
      <c r="C46" s="19" t="s">
        <v>118</v>
      </c>
      <c r="D46" s="19" t="s">
        <v>119</v>
      </c>
      <c r="E46" s="1" t="s">
        <v>118</v>
      </c>
      <c r="F46" s="1" t="s">
        <v>134</v>
      </c>
      <c r="G46" s="1" t="s">
        <v>119</v>
      </c>
      <c r="H46" s="1" t="s">
        <v>118</v>
      </c>
    </row>
    <row r="47" spans="1:8" ht="15" thickBot="1" x14ac:dyDescent="0.4">
      <c r="A47" s="1" t="s">
        <v>106</v>
      </c>
      <c r="B47" s="24">
        <v>5000000</v>
      </c>
      <c r="C47" s="19" t="s">
        <v>118</v>
      </c>
      <c r="D47" s="19" t="s">
        <v>119</v>
      </c>
      <c r="E47" s="1" t="s">
        <v>119</v>
      </c>
      <c r="F47" s="1" t="s">
        <v>140</v>
      </c>
      <c r="G47" s="1" t="s">
        <v>118</v>
      </c>
      <c r="H47" s="1" t="s">
        <v>119</v>
      </c>
    </row>
    <row r="48" spans="1:8" ht="15" thickBot="1" x14ac:dyDescent="0.4">
      <c r="A48" s="1" t="s">
        <v>107</v>
      </c>
      <c r="B48" s="24">
        <v>7500000</v>
      </c>
      <c r="C48" s="19" t="s">
        <v>118</v>
      </c>
      <c r="D48" s="19" t="s">
        <v>119</v>
      </c>
      <c r="E48" s="1" t="s">
        <v>119</v>
      </c>
      <c r="F48" s="1" t="s">
        <v>140</v>
      </c>
      <c r="G48" s="1" t="s">
        <v>118</v>
      </c>
      <c r="H48" s="1" t="s">
        <v>119</v>
      </c>
    </row>
    <row r="49" spans="1:8" ht="15" thickBot="1" x14ac:dyDescent="0.4">
      <c r="A49" s="1" t="s">
        <v>108</v>
      </c>
      <c r="B49" s="24">
        <v>20000000</v>
      </c>
      <c r="C49" s="19" t="s">
        <v>118</v>
      </c>
      <c r="D49" s="19" t="s">
        <v>119</v>
      </c>
      <c r="E49" s="1" t="s">
        <v>119</v>
      </c>
      <c r="F49" s="1" t="s">
        <v>140</v>
      </c>
      <c r="G49" s="1" t="s">
        <v>118</v>
      </c>
      <c r="H49" s="1" t="s">
        <v>119</v>
      </c>
    </row>
    <row r="50" spans="1:8" ht="15" thickBot="1" x14ac:dyDescent="0.4">
      <c r="A50" s="1" t="s">
        <v>109</v>
      </c>
      <c r="B50" s="24">
        <v>1000000</v>
      </c>
      <c r="C50" s="19" t="s">
        <v>118</v>
      </c>
      <c r="D50" s="19" t="s">
        <v>119</v>
      </c>
      <c r="E50" s="1" t="s">
        <v>119</v>
      </c>
      <c r="F50" s="1" t="s">
        <v>140</v>
      </c>
      <c r="G50" s="1" t="s">
        <v>118</v>
      </c>
      <c r="H50" s="1" t="s">
        <v>119</v>
      </c>
    </row>
    <row r="51" spans="1:8" ht="15" thickBot="1" x14ac:dyDescent="0.4">
      <c r="A51" s="1" t="s">
        <v>110</v>
      </c>
      <c r="B51" s="23" t="s">
        <v>90</v>
      </c>
      <c r="C51" s="19" t="s">
        <v>118</v>
      </c>
      <c r="D51" s="19" t="s">
        <v>119</v>
      </c>
      <c r="E51" s="1" t="s">
        <v>119</v>
      </c>
      <c r="F51" s="1" t="s">
        <v>140</v>
      </c>
      <c r="G51" s="1" t="s">
        <v>118</v>
      </c>
      <c r="H51" s="1" t="s">
        <v>119</v>
      </c>
    </row>
    <row r="52" spans="1:8" ht="15" thickBot="1" x14ac:dyDescent="0.4">
      <c r="A52" s="1" t="s">
        <v>111</v>
      </c>
      <c r="B52" s="24">
        <v>25000000</v>
      </c>
      <c r="C52" s="19" t="s">
        <v>118</v>
      </c>
      <c r="D52" s="19" t="s">
        <v>118</v>
      </c>
      <c r="E52" s="1" t="s">
        <v>118</v>
      </c>
      <c r="F52" s="21" t="s">
        <v>139</v>
      </c>
      <c r="G52" s="1" t="s">
        <v>118</v>
      </c>
      <c r="H52" s="1" t="s">
        <v>119</v>
      </c>
    </row>
    <row r="53" spans="1:8" ht="15" thickBot="1" x14ac:dyDescent="0.4">
      <c r="A53" s="1" t="s">
        <v>112</v>
      </c>
      <c r="B53" s="24">
        <v>500000</v>
      </c>
      <c r="C53" s="19" t="s">
        <v>119</v>
      </c>
      <c r="D53" s="19" t="s">
        <v>118</v>
      </c>
      <c r="E53" s="1" t="s">
        <v>119</v>
      </c>
      <c r="F53" s="1" t="s">
        <v>140</v>
      </c>
      <c r="G53" s="1" t="s">
        <v>90</v>
      </c>
      <c r="H53" s="1" t="s">
        <v>258</v>
      </c>
    </row>
    <row r="54" spans="1:8" ht="15" thickBot="1" x14ac:dyDescent="0.4">
      <c r="A54" s="1" t="s">
        <v>113</v>
      </c>
      <c r="B54" s="24">
        <v>19500000</v>
      </c>
      <c r="C54" s="19" t="s">
        <v>118</v>
      </c>
      <c r="D54" s="19" t="s">
        <v>118</v>
      </c>
      <c r="E54" s="1" t="s">
        <v>118</v>
      </c>
      <c r="F54" s="1" t="s">
        <v>134</v>
      </c>
      <c r="G54" s="1" t="s">
        <v>118</v>
      </c>
      <c r="H54" s="1" t="s">
        <v>118</v>
      </c>
    </row>
    <row r="55" spans="1:8" ht="15" thickBot="1" x14ac:dyDescent="0.4">
      <c r="A55" s="1" t="s">
        <v>114</v>
      </c>
      <c r="B55" s="24">
        <v>9500000</v>
      </c>
      <c r="C55" s="19" t="s">
        <v>118</v>
      </c>
      <c r="D55" s="19" t="s">
        <v>119</v>
      </c>
      <c r="E55" s="1" t="s">
        <v>119</v>
      </c>
      <c r="F55" s="1" t="s">
        <v>140</v>
      </c>
      <c r="G55" s="1" t="s">
        <v>119</v>
      </c>
      <c r="H55" s="1" t="s">
        <v>118</v>
      </c>
    </row>
    <row r="56" spans="1:8" ht="15" thickBot="1" x14ac:dyDescent="0.4">
      <c r="A56" s="1" t="s">
        <v>115</v>
      </c>
      <c r="B56" s="23" t="s">
        <v>90</v>
      </c>
      <c r="C56" s="19" t="s">
        <v>118</v>
      </c>
      <c r="D56" s="19" t="s">
        <v>118</v>
      </c>
      <c r="E56" s="1" t="s">
        <v>119</v>
      </c>
      <c r="F56" s="1" t="s">
        <v>140</v>
      </c>
      <c r="G56" s="1" t="s">
        <v>119</v>
      </c>
      <c r="H56" s="1" t="s">
        <v>118</v>
      </c>
    </row>
    <row r="57" spans="1:8" ht="15" thickBot="1" x14ac:dyDescent="0.4">
      <c r="A57" s="1" t="s">
        <v>116</v>
      </c>
      <c r="B57" s="25">
        <v>2500000</v>
      </c>
      <c r="C57" s="19" t="s">
        <v>118</v>
      </c>
      <c r="D57" s="19" t="s">
        <v>119</v>
      </c>
      <c r="E57" s="1" t="s">
        <v>119</v>
      </c>
      <c r="F57" s="1" t="s">
        <v>140</v>
      </c>
      <c r="G57" s="1" t="s">
        <v>119</v>
      </c>
      <c r="H57" s="1" t="s">
        <v>118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5D18-07B0-44A8-ACA6-2C2DFF518D53}">
  <sheetPr codeName="Blad4"/>
  <dimension ref="A1:D28"/>
  <sheetViews>
    <sheetView workbookViewId="0">
      <selection activeCell="C11" sqref="C11"/>
    </sheetView>
  </sheetViews>
  <sheetFormatPr defaultRowHeight="14.5" x14ac:dyDescent="0.35"/>
  <cols>
    <col min="1" max="1" width="19.453125" customWidth="1"/>
    <col min="2" max="2" width="11.36328125" customWidth="1"/>
    <col min="3" max="3" width="19.81640625" customWidth="1"/>
    <col min="4" max="4" width="22.6328125" customWidth="1"/>
  </cols>
  <sheetData>
    <row r="1" spans="1:4" ht="15" thickBot="1" x14ac:dyDescent="0.4">
      <c r="A1" s="26" t="s">
        <v>170</v>
      </c>
      <c r="B1" s="26" t="s">
        <v>141</v>
      </c>
      <c r="C1" s="26" t="s">
        <v>166</v>
      </c>
      <c r="D1" s="26" t="s">
        <v>171</v>
      </c>
    </row>
    <row r="2" spans="1:4" ht="15" thickBot="1" x14ac:dyDescent="0.4">
      <c r="A2" s="4" t="s">
        <v>186</v>
      </c>
      <c r="B2" s="1">
        <v>11</v>
      </c>
      <c r="C2" s="27">
        <f>Tabel4[[#This Row],[Count]]/56</f>
        <v>0.19642857142857142</v>
      </c>
      <c r="D2" s="26" t="s">
        <v>185</v>
      </c>
    </row>
    <row r="3" spans="1:4" ht="15" thickBot="1" x14ac:dyDescent="0.4">
      <c r="A3" s="4" t="s">
        <v>134</v>
      </c>
      <c r="B3" s="1">
        <v>9</v>
      </c>
      <c r="C3" s="27">
        <f>Tabel4[[#This Row],[Count]]/56</f>
        <v>0.16071428571428573</v>
      </c>
      <c r="D3" s="28" t="s">
        <v>178</v>
      </c>
    </row>
    <row r="4" spans="1:4" ht="15" thickBot="1" x14ac:dyDescent="0.4">
      <c r="A4" s="4" t="s">
        <v>127</v>
      </c>
      <c r="B4" s="1">
        <v>5</v>
      </c>
      <c r="C4" s="27">
        <f>Tabel4[[#This Row],[Count]]/56</f>
        <v>8.9285714285714288E-2</v>
      </c>
      <c r="D4" s="28" t="s">
        <v>178</v>
      </c>
    </row>
    <row r="5" spans="1:4" ht="15" thickBot="1" x14ac:dyDescent="0.4">
      <c r="A5" s="4" t="s">
        <v>136</v>
      </c>
      <c r="B5" s="1">
        <v>4</v>
      </c>
      <c r="C5" s="27">
        <f>Tabel4[[#This Row],[Count]]/56</f>
        <v>7.1428571428571425E-2</v>
      </c>
      <c r="D5" s="28" t="s">
        <v>178</v>
      </c>
    </row>
    <row r="6" spans="1:4" ht="15" thickBot="1" x14ac:dyDescent="0.4">
      <c r="A6" s="4" t="s">
        <v>125</v>
      </c>
      <c r="B6" s="1">
        <v>3</v>
      </c>
      <c r="C6" s="27">
        <f>Tabel4[[#This Row],[Count]]/56</f>
        <v>5.3571428571428568E-2</v>
      </c>
      <c r="D6" s="28" t="s">
        <v>179</v>
      </c>
    </row>
    <row r="7" spans="1:4" ht="15" thickBot="1" x14ac:dyDescent="0.4">
      <c r="A7" s="4" t="s">
        <v>133</v>
      </c>
      <c r="B7" s="1">
        <v>2</v>
      </c>
      <c r="C7" s="27">
        <f>Tabel4[[#This Row],[Count]]/56</f>
        <v>3.5714285714285712E-2</v>
      </c>
      <c r="D7" s="4" t="s">
        <v>180</v>
      </c>
    </row>
    <row r="8" spans="1:4" ht="15" thickBot="1" x14ac:dyDescent="0.4">
      <c r="A8" s="4" t="s">
        <v>121</v>
      </c>
      <c r="B8" s="1">
        <v>2</v>
      </c>
      <c r="C8" s="27">
        <f>Tabel4[[#This Row],[Count]]/56</f>
        <v>3.5714285714285712E-2</v>
      </c>
      <c r="D8" s="4" t="s">
        <v>181</v>
      </c>
    </row>
    <row r="9" spans="1:4" ht="15" thickBot="1" x14ac:dyDescent="0.4">
      <c r="A9" s="4" t="s">
        <v>123</v>
      </c>
      <c r="B9" s="1">
        <v>2</v>
      </c>
      <c r="C9" s="27">
        <f>Tabel4[[#This Row],[Count]]/56</f>
        <v>3.5714285714285712E-2</v>
      </c>
      <c r="D9" s="28" t="s">
        <v>182</v>
      </c>
    </row>
    <row r="10" spans="1:4" ht="15" thickBot="1" x14ac:dyDescent="0.4">
      <c r="A10" s="4" t="s">
        <v>124</v>
      </c>
      <c r="B10" s="1">
        <v>2</v>
      </c>
      <c r="C10" s="27">
        <f>Tabel4[[#This Row],[Count]]/56</f>
        <v>3.5714285714285712E-2</v>
      </c>
      <c r="D10" s="4" t="s">
        <v>180</v>
      </c>
    </row>
    <row r="11" spans="1:4" ht="29" thickBot="1" x14ac:dyDescent="0.4">
      <c r="A11" s="4" t="s">
        <v>188</v>
      </c>
      <c r="B11" s="1">
        <v>2</v>
      </c>
      <c r="C11" s="27">
        <f>Tabel4[[#This Row],[Count]]/56</f>
        <v>3.5714285714285712E-2</v>
      </c>
      <c r="D11" s="28" t="s">
        <v>182</v>
      </c>
    </row>
    <row r="12" spans="1:4" ht="15" thickBot="1" x14ac:dyDescent="0.4">
      <c r="A12" s="4" t="s">
        <v>137</v>
      </c>
      <c r="B12" s="1">
        <v>2</v>
      </c>
      <c r="C12" s="27">
        <f>Tabel4[[#This Row],[Count]]/56</f>
        <v>3.5714285714285712E-2</v>
      </c>
      <c r="D12" s="28" t="s">
        <v>178</v>
      </c>
    </row>
    <row r="13" spans="1:4" ht="15" thickBot="1" x14ac:dyDescent="0.4">
      <c r="A13" s="4" t="s">
        <v>132</v>
      </c>
      <c r="B13" s="1">
        <v>2</v>
      </c>
      <c r="C13" s="27">
        <f>Tabel4[[#This Row],[Count]]/56</f>
        <v>3.5714285714285712E-2</v>
      </c>
      <c r="D13" s="28" t="s">
        <v>183</v>
      </c>
    </row>
    <row r="14" spans="1:4" ht="15" thickBot="1" x14ac:dyDescent="0.4">
      <c r="A14" s="4" t="s">
        <v>122</v>
      </c>
      <c r="B14" s="1">
        <v>1</v>
      </c>
      <c r="C14" s="27">
        <f>Tabel4[[#This Row],[Count]]/56</f>
        <v>1.7857142857142856E-2</v>
      </c>
      <c r="D14" s="28" t="s">
        <v>182</v>
      </c>
    </row>
    <row r="15" spans="1:4" ht="15" thickBot="1" x14ac:dyDescent="0.4">
      <c r="A15" s="4" t="s">
        <v>128</v>
      </c>
      <c r="B15" s="1">
        <v>1</v>
      </c>
      <c r="C15" s="27">
        <f>Tabel4[[#This Row],[Count]]/56</f>
        <v>1.7857142857142856E-2</v>
      </c>
      <c r="D15" s="28" t="s">
        <v>178</v>
      </c>
    </row>
    <row r="16" spans="1:4" ht="15" thickBot="1" x14ac:dyDescent="0.4">
      <c r="A16" s="4" t="s">
        <v>129</v>
      </c>
      <c r="B16" s="1">
        <v>1</v>
      </c>
      <c r="C16" s="27">
        <f>Tabel4[[#This Row],[Count]]/56</f>
        <v>1.7857142857142856E-2</v>
      </c>
      <c r="D16" s="28" t="s">
        <v>182</v>
      </c>
    </row>
    <row r="17" spans="1:4" ht="15" thickBot="1" x14ac:dyDescent="0.4">
      <c r="A17" s="4" t="s">
        <v>172</v>
      </c>
      <c r="B17" s="1">
        <v>1</v>
      </c>
      <c r="C17" s="27">
        <f>Tabel4[[#This Row],[Count]]/56</f>
        <v>1.7857142857142856E-2</v>
      </c>
      <c r="D17" s="28" t="s">
        <v>178</v>
      </c>
    </row>
    <row r="18" spans="1:4" ht="15" thickBot="1" x14ac:dyDescent="0.4">
      <c r="A18" s="4" t="s">
        <v>173</v>
      </c>
      <c r="B18" s="1">
        <v>1</v>
      </c>
      <c r="C18" s="27">
        <f>Tabel4[[#This Row],[Count]]/56</f>
        <v>1.7857142857142856E-2</v>
      </c>
      <c r="D18" s="4" t="s">
        <v>181</v>
      </c>
    </row>
    <row r="19" spans="1:4" ht="15" thickBot="1" x14ac:dyDescent="0.4">
      <c r="A19" s="4" t="s">
        <v>174</v>
      </c>
      <c r="B19" s="1">
        <v>1</v>
      </c>
      <c r="C19" s="27">
        <f>Tabel4[[#This Row],[Count]]/56</f>
        <v>1.7857142857142856E-2</v>
      </c>
      <c r="D19" s="4" t="s">
        <v>181</v>
      </c>
    </row>
    <row r="20" spans="1:4" ht="15" thickBot="1" x14ac:dyDescent="0.4">
      <c r="A20" s="4" t="s">
        <v>131</v>
      </c>
      <c r="B20" s="1">
        <v>1</v>
      </c>
      <c r="C20" s="27">
        <f>Tabel4[[#This Row],[Count]]/56</f>
        <v>1.7857142857142856E-2</v>
      </c>
      <c r="D20" s="28" t="s">
        <v>179</v>
      </c>
    </row>
    <row r="21" spans="1:4" ht="15" thickBot="1" x14ac:dyDescent="0.4">
      <c r="A21" s="4" t="s">
        <v>175</v>
      </c>
      <c r="B21" s="1">
        <v>1</v>
      </c>
      <c r="C21" s="27">
        <f>Tabel4[[#This Row],[Count]]/56</f>
        <v>1.7857142857142856E-2</v>
      </c>
      <c r="D21" s="28" t="s">
        <v>183</v>
      </c>
    </row>
    <row r="22" spans="1:4" ht="15" thickBot="1" x14ac:dyDescent="0.4">
      <c r="A22" s="4" t="s">
        <v>187</v>
      </c>
      <c r="B22" s="1">
        <v>1</v>
      </c>
      <c r="C22" s="27">
        <f>Tabel4[[#This Row],[Count]]/56</f>
        <v>1.7857142857142856E-2</v>
      </c>
      <c r="D22" s="28" t="s">
        <v>184</v>
      </c>
    </row>
    <row r="23" spans="1:4" ht="15" thickBot="1" x14ac:dyDescent="0.4">
      <c r="A23" s="4" t="s">
        <v>176</v>
      </c>
      <c r="B23" s="1">
        <v>1</v>
      </c>
      <c r="C23" s="27">
        <f>Tabel4[[#This Row],[Count]]/56</f>
        <v>1.7857142857142856E-2</v>
      </c>
      <c r="D23" s="4" t="s">
        <v>180</v>
      </c>
    </row>
    <row r="24" spans="1:4" ht="15" thickBot="1" x14ac:dyDescent="0.4">
      <c r="A24" s="4" t="s">
        <v>135</v>
      </c>
      <c r="B24" s="1">
        <v>1</v>
      </c>
      <c r="C24" s="27">
        <f>Tabel4[[#This Row],[Count]]/56</f>
        <v>1.7857142857142856E-2</v>
      </c>
      <c r="D24" s="28" t="s">
        <v>178</v>
      </c>
    </row>
    <row r="25" spans="1:4" ht="15" thickBot="1" x14ac:dyDescent="0.4">
      <c r="A25" s="4" t="s">
        <v>138</v>
      </c>
      <c r="B25" s="1">
        <v>1</v>
      </c>
      <c r="C25" s="27">
        <f>Tabel4[[#This Row],[Count]]/56</f>
        <v>1.7857142857142856E-2</v>
      </c>
      <c r="D25" s="28" t="s">
        <v>178</v>
      </c>
    </row>
    <row r="26" spans="1:4" ht="15" thickBot="1" x14ac:dyDescent="0.4">
      <c r="A26" s="4" t="s">
        <v>139</v>
      </c>
      <c r="B26" s="1">
        <v>1</v>
      </c>
      <c r="C26" s="27">
        <f>Tabel4[[#This Row],[Count]]/56</f>
        <v>1.7857142857142856E-2</v>
      </c>
      <c r="D26" s="28" t="s">
        <v>179</v>
      </c>
    </row>
    <row r="27" spans="1:4" ht="15" thickBot="1" x14ac:dyDescent="0.4">
      <c r="A27" s="4" t="s">
        <v>177</v>
      </c>
      <c r="B27" s="1">
        <v>1</v>
      </c>
      <c r="C27" s="27">
        <f>Tabel4[[#This Row],[Count]]/56</f>
        <v>1.7857142857142856E-2</v>
      </c>
      <c r="D27" s="4" t="s">
        <v>180</v>
      </c>
    </row>
    <row r="28" spans="1:4" ht="15" thickBot="1" x14ac:dyDescent="0.4">
      <c r="A28" s="4" t="s">
        <v>126</v>
      </c>
      <c r="B28" s="1">
        <v>1</v>
      </c>
      <c r="C28" s="27">
        <f>Tabel4[[#This Row],[Count]]/56</f>
        <v>1.7857142857142856E-2</v>
      </c>
      <c r="D28" s="28" t="s">
        <v>178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3300-37F5-46EB-A209-F85A4FD31677}">
  <sheetPr codeName="Blad5"/>
  <dimension ref="A1:C12"/>
  <sheetViews>
    <sheetView workbookViewId="0">
      <selection sqref="A1:C12"/>
    </sheetView>
  </sheetViews>
  <sheetFormatPr defaultRowHeight="14.5" x14ac:dyDescent="0.35"/>
  <cols>
    <col min="1" max="1" width="32.36328125" customWidth="1"/>
    <col min="2" max="2" width="10.90625" customWidth="1"/>
    <col min="3" max="3" width="22.26953125" customWidth="1"/>
  </cols>
  <sheetData>
    <row r="1" spans="1:3" ht="15" thickBot="1" x14ac:dyDescent="0.4">
      <c r="A1" s="35" t="s">
        <v>153</v>
      </c>
      <c r="B1" s="26" t="s">
        <v>141</v>
      </c>
      <c r="C1" s="26" t="s">
        <v>166</v>
      </c>
    </row>
    <row r="2" spans="1:3" ht="15" thickBot="1" x14ac:dyDescent="0.4">
      <c r="A2" s="4" t="s">
        <v>149</v>
      </c>
      <c r="B2" s="1">
        <v>46</v>
      </c>
      <c r="C2" s="36">
        <v>0.82140000000000002</v>
      </c>
    </row>
    <row r="3" spans="1:3" ht="15" thickBot="1" x14ac:dyDescent="0.4">
      <c r="A3" s="4" t="s">
        <v>142</v>
      </c>
      <c r="B3" s="1">
        <v>30</v>
      </c>
      <c r="C3" s="36">
        <v>0.53569999999999995</v>
      </c>
    </row>
    <row r="4" spans="1:3" ht="15" thickBot="1" x14ac:dyDescent="0.4">
      <c r="A4" s="4" t="s">
        <v>151</v>
      </c>
      <c r="B4" s="1">
        <v>11</v>
      </c>
      <c r="C4" s="36">
        <v>0.19639999999999999</v>
      </c>
    </row>
    <row r="5" spans="1:3" ht="15" thickBot="1" x14ac:dyDescent="0.4">
      <c r="A5" s="4" t="s">
        <v>152</v>
      </c>
      <c r="B5" s="1">
        <v>10</v>
      </c>
      <c r="C5" s="36">
        <v>0.17860000000000001</v>
      </c>
    </row>
    <row r="6" spans="1:3" ht="15" thickBot="1" x14ac:dyDescent="0.4">
      <c r="A6" s="4" t="s">
        <v>143</v>
      </c>
      <c r="B6" s="1">
        <v>4</v>
      </c>
      <c r="C6" s="36">
        <v>7.1400000000000005E-2</v>
      </c>
    </row>
    <row r="7" spans="1:3" ht="15" thickBot="1" x14ac:dyDescent="0.4">
      <c r="A7" s="4" t="s">
        <v>150</v>
      </c>
      <c r="B7" s="1">
        <v>3</v>
      </c>
      <c r="C7" s="36">
        <v>5.3600000000000002E-2</v>
      </c>
    </row>
    <row r="8" spans="1:3" ht="15" thickBot="1" x14ac:dyDescent="0.4">
      <c r="A8" s="4" t="s">
        <v>144</v>
      </c>
      <c r="B8" s="1">
        <v>2</v>
      </c>
      <c r="C8" s="36">
        <v>3.5700000000000003E-2</v>
      </c>
    </row>
    <row r="9" spans="1:3" ht="15" thickBot="1" x14ac:dyDescent="0.4">
      <c r="A9" s="4" t="s">
        <v>147</v>
      </c>
      <c r="B9" s="1">
        <v>2</v>
      </c>
      <c r="C9" s="36">
        <v>3.5700000000000003E-2</v>
      </c>
    </row>
    <row r="10" spans="1:3" ht="29" thickBot="1" x14ac:dyDescent="0.4">
      <c r="A10" s="4" t="s">
        <v>148</v>
      </c>
      <c r="B10" s="1">
        <v>2</v>
      </c>
      <c r="C10" s="36">
        <v>3.5700000000000003E-2</v>
      </c>
    </row>
    <row r="11" spans="1:3" ht="15" thickBot="1" x14ac:dyDescent="0.4">
      <c r="A11" s="4" t="s">
        <v>145</v>
      </c>
      <c r="B11" s="1">
        <v>1</v>
      </c>
      <c r="C11" s="36">
        <v>1.7899999999999999E-2</v>
      </c>
    </row>
    <row r="12" spans="1:3" ht="15" thickBot="1" x14ac:dyDescent="0.4">
      <c r="A12" s="4" t="s">
        <v>146</v>
      </c>
      <c r="B12" s="1">
        <v>1</v>
      </c>
      <c r="C12" s="36">
        <v>1.7899999999999999E-2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C283-4F45-434C-ABF5-99957533EECA}">
  <sheetPr codeName="Blad6"/>
  <dimension ref="A1:C15"/>
  <sheetViews>
    <sheetView workbookViewId="0">
      <selection activeCell="F17" sqref="F17"/>
    </sheetView>
  </sheetViews>
  <sheetFormatPr defaultRowHeight="14.5" x14ac:dyDescent="0.35"/>
  <cols>
    <col min="1" max="1" width="32.90625" customWidth="1"/>
    <col min="2" max="2" width="9.1796875" customWidth="1"/>
    <col min="3" max="3" width="24.36328125" customWidth="1"/>
  </cols>
  <sheetData>
    <row r="1" spans="1:3" ht="15" thickBot="1" x14ac:dyDescent="0.4">
      <c r="A1" s="26" t="s">
        <v>154</v>
      </c>
      <c r="B1" s="26" t="s">
        <v>141</v>
      </c>
      <c r="C1" s="26" t="s">
        <v>166</v>
      </c>
    </row>
    <row r="2" spans="1:3" ht="15" thickBot="1" x14ac:dyDescent="0.4">
      <c r="A2" s="37" t="s">
        <v>167</v>
      </c>
      <c r="B2" s="1">
        <v>20</v>
      </c>
      <c r="C2" s="36">
        <v>0.35709999999999997</v>
      </c>
    </row>
    <row r="3" spans="1:3" ht="15" thickBot="1" x14ac:dyDescent="0.4">
      <c r="A3" s="37" t="s">
        <v>168</v>
      </c>
      <c r="B3" s="1">
        <v>14</v>
      </c>
      <c r="C3" s="36">
        <v>0.25</v>
      </c>
    </row>
    <row r="4" spans="1:3" ht="29" thickBot="1" x14ac:dyDescent="0.4">
      <c r="A4" s="4" t="s">
        <v>169</v>
      </c>
      <c r="B4" s="1">
        <v>10</v>
      </c>
      <c r="C4" s="36">
        <v>0.17860000000000001</v>
      </c>
    </row>
    <row r="5" spans="1:3" ht="15" thickBot="1" x14ac:dyDescent="0.4">
      <c r="A5" s="37" t="s">
        <v>159</v>
      </c>
      <c r="B5" s="1">
        <v>9</v>
      </c>
      <c r="C5" s="36">
        <v>0.16070000000000001</v>
      </c>
    </row>
    <row r="6" spans="1:3" ht="15" thickBot="1" x14ac:dyDescent="0.4">
      <c r="A6" s="37" t="s">
        <v>156</v>
      </c>
      <c r="B6" s="1">
        <v>6</v>
      </c>
      <c r="C6" s="36">
        <v>0.1071</v>
      </c>
    </row>
    <row r="7" spans="1:3" ht="15" thickBot="1" x14ac:dyDescent="0.4">
      <c r="A7" s="37" t="s">
        <v>155</v>
      </c>
      <c r="B7" s="1">
        <v>4</v>
      </c>
      <c r="C7" s="36">
        <v>7.1400000000000005E-2</v>
      </c>
    </row>
    <row r="8" spans="1:3" ht="15" thickBot="1" x14ac:dyDescent="0.4">
      <c r="A8" s="4" t="s">
        <v>160</v>
      </c>
      <c r="B8" s="1">
        <v>3</v>
      </c>
      <c r="C8" s="36">
        <v>5.3600000000000002E-2</v>
      </c>
    </row>
    <row r="9" spans="1:3" ht="15" thickBot="1" x14ac:dyDescent="0.4">
      <c r="A9" s="4" t="s">
        <v>162</v>
      </c>
      <c r="B9" s="1">
        <v>3</v>
      </c>
      <c r="C9" s="36">
        <v>5.3600000000000002E-2</v>
      </c>
    </row>
    <row r="10" spans="1:3" ht="15" thickBot="1" x14ac:dyDescent="0.4">
      <c r="A10" s="4" t="s">
        <v>163</v>
      </c>
      <c r="B10" s="1">
        <v>3</v>
      </c>
      <c r="C10" s="36">
        <v>5.3600000000000002E-2</v>
      </c>
    </row>
    <row r="11" spans="1:3" ht="15" thickBot="1" x14ac:dyDescent="0.4">
      <c r="A11" s="4" t="s">
        <v>161</v>
      </c>
      <c r="B11" s="1">
        <v>2</v>
      </c>
      <c r="C11" s="36">
        <v>3.5700000000000003E-2</v>
      </c>
    </row>
    <row r="12" spans="1:3" ht="15" thickBot="1" x14ac:dyDescent="0.4">
      <c r="A12" s="4" t="s">
        <v>165</v>
      </c>
      <c r="B12" s="1">
        <v>2</v>
      </c>
      <c r="C12" s="36">
        <v>3.5700000000000003E-2</v>
      </c>
    </row>
    <row r="13" spans="1:3" ht="15" thickBot="1" x14ac:dyDescent="0.4">
      <c r="A13" s="37" t="s">
        <v>157</v>
      </c>
      <c r="B13" s="1">
        <v>1</v>
      </c>
      <c r="C13" s="36">
        <v>1.7899999999999999E-2</v>
      </c>
    </row>
    <row r="14" spans="1:3" ht="15" thickBot="1" x14ac:dyDescent="0.4">
      <c r="A14" s="37" t="s">
        <v>158</v>
      </c>
      <c r="B14" s="1">
        <v>1</v>
      </c>
      <c r="C14" s="36">
        <v>1.7899999999999999E-2</v>
      </c>
    </row>
    <row r="15" spans="1:3" ht="15" thickBot="1" x14ac:dyDescent="0.4">
      <c r="A15" s="4" t="s">
        <v>164</v>
      </c>
      <c r="B15" s="1">
        <v>1</v>
      </c>
      <c r="C15" s="36">
        <v>1.7899999999999999E-2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6ABC-BFE6-4908-BFFC-C199350E43C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637A-4A16-4615-AE5E-6071DD28846D}">
  <dimension ref="A1:D35"/>
  <sheetViews>
    <sheetView workbookViewId="0">
      <selection activeCell="B2" sqref="B2"/>
    </sheetView>
  </sheetViews>
  <sheetFormatPr defaultRowHeight="14.5" x14ac:dyDescent="0.35"/>
  <cols>
    <col min="1" max="1" width="15.1796875" customWidth="1"/>
    <col min="2" max="2" width="39.7265625" customWidth="1"/>
    <col min="3" max="3" width="11.54296875" customWidth="1"/>
    <col min="4" max="4" width="70" customWidth="1"/>
    <col min="5" max="5" width="20.6328125" customWidth="1"/>
    <col min="6" max="6" width="29.6328125" customWidth="1"/>
  </cols>
  <sheetData>
    <row r="1" spans="1:4" ht="15" thickBot="1" x14ac:dyDescent="0.4">
      <c r="A1" s="45" t="s">
        <v>0</v>
      </c>
      <c r="B1" s="44" t="s">
        <v>1</v>
      </c>
      <c r="C1" s="44" t="s">
        <v>255</v>
      </c>
      <c r="D1" s="43" t="s">
        <v>395</v>
      </c>
    </row>
    <row r="2" spans="1:4" ht="71" thickBot="1" x14ac:dyDescent="0.4">
      <c r="A2" s="38" t="s">
        <v>394</v>
      </c>
      <c r="B2" s="42" t="s">
        <v>393</v>
      </c>
      <c r="C2" s="40">
        <v>2018</v>
      </c>
      <c r="D2" s="41" t="s">
        <v>392</v>
      </c>
    </row>
    <row r="3" spans="1:4" ht="43" thickBot="1" x14ac:dyDescent="0.4">
      <c r="A3" s="38" t="s">
        <v>391</v>
      </c>
      <c r="B3" s="40" t="s">
        <v>390</v>
      </c>
      <c r="C3" s="40">
        <v>2015</v>
      </c>
      <c r="D3" s="41" t="s">
        <v>389</v>
      </c>
    </row>
    <row r="4" spans="1:4" ht="99" thickBot="1" x14ac:dyDescent="0.4">
      <c r="A4" s="38" t="s">
        <v>388</v>
      </c>
      <c r="B4" s="4" t="s">
        <v>387</v>
      </c>
      <c r="C4" s="40">
        <v>2020</v>
      </c>
      <c r="D4" s="41" t="s">
        <v>386</v>
      </c>
    </row>
    <row r="5" spans="1:4" ht="85" thickBot="1" x14ac:dyDescent="0.4">
      <c r="A5" s="38" t="s">
        <v>385</v>
      </c>
      <c r="B5" s="40" t="s">
        <v>384</v>
      </c>
      <c r="C5" s="40">
        <v>2015</v>
      </c>
      <c r="D5" s="39" t="s">
        <v>383</v>
      </c>
    </row>
    <row r="6" spans="1:4" ht="113" thickBot="1" x14ac:dyDescent="0.4">
      <c r="A6" s="38" t="s">
        <v>382</v>
      </c>
      <c r="B6" s="4" t="s">
        <v>381</v>
      </c>
      <c r="C6" s="40">
        <v>2016</v>
      </c>
      <c r="D6" s="39" t="s">
        <v>380</v>
      </c>
    </row>
    <row r="7" spans="1:4" ht="85" thickBot="1" x14ac:dyDescent="0.4">
      <c r="A7" s="38" t="s">
        <v>379</v>
      </c>
      <c r="B7" s="40" t="s">
        <v>378</v>
      </c>
      <c r="C7" s="40">
        <v>2015</v>
      </c>
      <c r="D7" s="39" t="s">
        <v>377</v>
      </c>
    </row>
    <row r="8" spans="1:4" ht="43" thickBot="1" x14ac:dyDescent="0.4">
      <c r="A8" s="38" t="s">
        <v>376</v>
      </c>
      <c r="B8" s="40" t="s">
        <v>375</v>
      </c>
      <c r="C8" s="40" t="s">
        <v>374</v>
      </c>
      <c r="D8" s="39" t="s">
        <v>373</v>
      </c>
    </row>
    <row r="9" spans="1:4" ht="43" thickBot="1" x14ac:dyDescent="0.4">
      <c r="A9" s="38" t="s">
        <v>372</v>
      </c>
      <c r="B9" s="40" t="s">
        <v>371</v>
      </c>
      <c r="C9" s="40">
        <v>2020</v>
      </c>
      <c r="D9" s="39" t="s">
        <v>370</v>
      </c>
    </row>
    <row r="10" spans="1:4" ht="85" thickBot="1" x14ac:dyDescent="0.4">
      <c r="A10" s="38" t="s">
        <v>369</v>
      </c>
      <c r="B10" s="40" t="s">
        <v>368</v>
      </c>
      <c r="C10" s="4">
        <v>2018</v>
      </c>
      <c r="D10" s="39" t="s">
        <v>367</v>
      </c>
    </row>
    <row r="11" spans="1:4" ht="127" thickBot="1" x14ac:dyDescent="0.4">
      <c r="A11" s="38" t="s">
        <v>366</v>
      </c>
      <c r="B11" s="40" t="s">
        <v>365</v>
      </c>
      <c r="C11" s="4">
        <v>2019</v>
      </c>
      <c r="D11" s="39" t="s">
        <v>364</v>
      </c>
    </row>
    <row r="12" spans="1:4" ht="71" thickBot="1" x14ac:dyDescent="0.4">
      <c r="A12" s="38" t="s">
        <v>363</v>
      </c>
      <c r="B12" s="4" t="s">
        <v>362</v>
      </c>
      <c r="C12" s="4">
        <v>2015</v>
      </c>
      <c r="D12" s="39" t="s">
        <v>361</v>
      </c>
    </row>
    <row r="13" spans="1:4" ht="85" thickBot="1" x14ac:dyDescent="0.4">
      <c r="A13" s="38" t="s">
        <v>360</v>
      </c>
      <c r="B13" s="4" t="s">
        <v>359</v>
      </c>
      <c r="C13" s="4">
        <v>2016</v>
      </c>
      <c r="D13" s="39" t="s">
        <v>358</v>
      </c>
    </row>
    <row r="14" spans="1:4" ht="43" thickBot="1" x14ac:dyDescent="0.4">
      <c r="A14" s="38" t="s">
        <v>357</v>
      </c>
      <c r="B14" s="4" t="s">
        <v>356</v>
      </c>
      <c r="C14" s="4">
        <v>2016</v>
      </c>
      <c r="D14" s="39" t="s">
        <v>355</v>
      </c>
    </row>
    <row r="15" spans="1:4" ht="71" thickBot="1" x14ac:dyDescent="0.4">
      <c r="A15" s="38" t="s">
        <v>354</v>
      </c>
      <c r="B15" s="40" t="s">
        <v>353</v>
      </c>
      <c r="C15" s="4">
        <v>2020</v>
      </c>
      <c r="D15" s="39" t="s">
        <v>352</v>
      </c>
    </row>
    <row r="16" spans="1:4" ht="85" thickBot="1" x14ac:dyDescent="0.4">
      <c r="A16" s="38" t="s">
        <v>351</v>
      </c>
      <c r="B16" s="4" t="s">
        <v>350</v>
      </c>
      <c r="C16" s="4">
        <v>2015</v>
      </c>
      <c r="D16" s="40" t="s">
        <v>349</v>
      </c>
    </row>
    <row r="17" spans="1:4" ht="127" thickBot="1" x14ac:dyDescent="0.4">
      <c r="A17" s="38" t="s">
        <v>348</v>
      </c>
      <c r="B17" s="40" t="s">
        <v>347</v>
      </c>
      <c r="C17" s="4">
        <v>2019</v>
      </c>
      <c r="D17" s="39" t="s">
        <v>346</v>
      </c>
    </row>
    <row r="18" spans="1:4" ht="71" thickBot="1" x14ac:dyDescent="0.4">
      <c r="A18" s="38" t="s">
        <v>345</v>
      </c>
      <c r="B18" s="40" t="s">
        <v>344</v>
      </c>
      <c r="C18" s="4">
        <v>2018</v>
      </c>
      <c r="D18" s="39" t="s">
        <v>343</v>
      </c>
    </row>
    <row r="19" spans="1:4" ht="85" thickBot="1" x14ac:dyDescent="0.4">
      <c r="A19" s="38" t="s">
        <v>342</v>
      </c>
      <c r="B19" s="4" t="s">
        <v>341</v>
      </c>
      <c r="C19" s="4">
        <v>2019</v>
      </c>
      <c r="D19" s="39" t="s">
        <v>340</v>
      </c>
    </row>
    <row r="20" spans="1:4" ht="43" thickBot="1" x14ac:dyDescent="0.4">
      <c r="A20" s="38" t="s">
        <v>339</v>
      </c>
      <c r="B20" s="4" t="s">
        <v>338</v>
      </c>
      <c r="C20" s="4">
        <v>2019</v>
      </c>
      <c r="D20" s="33" t="s">
        <v>337</v>
      </c>
    </row>
    <row r="21" spans="1:4" ht="43" thickBot="1" x14ac:dyDescent="0.4">
      <c r="A21" s="38" t="s">
        <v>336</v>
      </c>
      <c r="B21" s="4" t="s">
        <v>335</v>
      </c>
      <c r="C21" s="4">
        <v>2020</v>
      </c>
      <c r="D21" s="39" t="s">
        <v>334</v>
      </c>
    </row>
    <row r="22" spans="1:4" ht="29" thickBot="1" x14ac:dyDescent="0.4">
      <c r="A22" s="38" t="s">
        <v>333</v>
      </c>
      <c r="B22" s="4" t="s">
        <v>332</v>
      </c>
      <c r="C22" s="4">
        <v>2018</v>
      </c>
      <c r="D22" s="33" t="s">
        <v>331</v>
      </c>
    </row>
    <row r="23" spans="1:4" ht="29" thickBot="1" x14ac:dyDescent="0.4">
      <c r="A23" s="38" t="s">
        <v>330</v>
      </c>
      <c r="B23" s="4" t="s">
        <v>329</v>
      </c>
      <c r="C23" s="4">
        <v>2018</v>
      </c>
      <c r="D23" s="39" t="s">
        <v>328</v>
      </c>
    </row>
    <row r="24" spans="1:4" ht="29" thickBot="1" x14ac:dyDescent="0.4">
      <c r="A24" s="38" t="s">
        <v>327</v>
      </c>
      <c r="B24" s="4" t="s">
        <v>326</v>
      </c>
      <c r="C24" s="4">
        <v>2017</v>
      </c>
      <c r="D24" s="39" t="s">
        <v>325</v>
      </c>
    </row>
    <row r="25" spans="1:4" ht="15" thickBot="1" x14ac:dyDescent="0.4">
      <c r="A25" s="38" t="s">
        <v>324</v>
      </c>
      <c r="B25" s="4" t="s">
        <v>22</v>
      </c>
      <c r="C25" s="4">
        <v>2017</v>
      </c>
      <c r="D25" s="39" t="s">
        <v>323</v>
      </c>
    </row>
    <row r="26" spans="1:4" ht="29" thickBot="1" x14ac:dyDescent="0.4">
      <c r="A26" s="38" t="s">
        <v>322</v>
      </c>
      <c r="B26" s="4" t="s">
        <v>37</v>
      </c>
      <c r="C26" s="4">
        <v>2019</v>
      </c>
      <c r="D26" s="33" t="s">
        <v>222</v>
      </c>
    </row>
    <row r="27" spans="1:4" ht="57" thickBot="1" x14ac:dyDescent="0.4">
      <c r="A27" s="38" t="s">
        <v>321</v>
      </c>
      <c r="B27" s="4" t="s">
        <v>320</v>
      </c>
      <c r="C27" s="4">
        <v>2018</v>
      </c>
      <c r="D27" s="39" t="s">
        <v>319</v>
      </c>
    </row>
    <row r="28" spans="1:4" ht="71" thickBot="1" x14ac:dyDescent="0.4">
      <c r="A28" s="38" t="s">
        <v>318</v>
      </c>
      <c r="B28" s="4" t="s">
        <v>317</v>
      </c>
      <c r="C28" s="4">
        <v>2020</v>
      </c>
      <c r="D28" s="39" t="s">
        <v>316</v>
      </c>
    </row>
    <row r="29" spans="1:4" ht="57" thickBot="1" x14ac:dyDescent="0.4">
      <c r="A29" s="38" t="s">
        <v>315</v>
      </c>
      <c r="B29" s="4" t="s">
        <v>314</v>
      </c>
      <c r="C29" s="4">
        <v>2020</v>
      </c>
      <c r="D29" s="39" t="s">
        <v>313</v>
      </c>
    </row>
    <row r="30" spans="1:4" ht="29" thickBot="1" x14ac:dyDescent="0.4">
      <c r="A30" s="38" t="s">
        <v>312</v>
      </c>
      <c r="B30" s="4" t="s">
        <v>311</v>
      </c>
      <c r="C30" s="4">
        <v>2018</v>
      </c>
      <c r="D30" s="33" t="s">
        <v>310</v>
      </c>
    </row>
    <row r="31" spans="1:4" ht="71" thickBot="1" x14ac:dyDescent="0.4">
      <c r="A31" s="38" t="s">
        <v>309</v>
      </c>
      <c r="B31" s="4" t="s">
        <v>308</v>
      </c>
      <c r="C31" s="4">
        <v>2019</v>
      </c>
      <c r="D31" s="39" t="s">
        <v>307</v>
      </c>
    </row>
    <row r="32" spans="1:4" ht="71" thickBot="1" x14ac:dyDescent="0.4">
      <c r="A32" s="38" t="s">
        <v>306</v>
      </c>
      <c r="B32" s="4" t="s">
        <v>305</v>
      </c>
      <c r="C32" s="4">
        <v>2019</v>
      </c>
      <c r="D32" s="39" t="s">
        <v>304</v>
      </c>
    </row>
    <row r="33" spans="1:4" ht="113" thickBot="1" x14ac:dyDescent="0.4">
      <c r="A33" s="38" t="s">
        <v>303</v>
      </c>
      <c r="B33" s="4" t="s">
        <v>302</v>
      </c>
      <c r="C33" s="4">
        <v>2019</v>
      </c>
      <c r="D33" s="39" t="s">
        <v>301</v>
      </c>
    </row>
    <row r="34" spans="1:4" ht="113" thickBot="1" x14ac:dyDescent="0.4">
      <c r="A34" s="38" t="s">
        <v>300</v>
      </c>
      <c r="B34" s="4" t="s">
        <v>299</v>
      </c>
      <c r="C34" s="4">
        <v>2020</v>
      </c>
      <c r="D34" s="39" t="s">
        <v>298</v>
      </c>
    </row>
    <row r="35" spans="1:4" ht="43" thickBot="1" x14ac:dyDescent="0.4">
      <c r="A35" s="38" t="s">
        <v>297</v>
      </c>
      <c r="B35" s="4" t="s">
        <v>296</v>
      </c>
      <c r="C35" s="4">
        <v>2018</v>
      </c>
      <c r="D35" s="33" t="s">
        <v>295</v>
      </c>
    </row>
  </sheetData>
  <hyperlinks>
    <hyperlink ref="D20" r:id="rId1" xr:uid="{8462ED96-09CE-4CF6-8786-511D77CFE828}"/>
    <hyperlink ref="D22" r:id="rId2" xr:uid="{AD79262A-9981-4103-88A3-B52F137977D3}"/>
    <hyperlink ref="D26" r:id="rId3" xr:uid="{5081CDC2-B71A-4F18-824A-21ADC50B9933}"/>
    <hyperlink ref="D30" r:id="rId4" xr:uid="{2E46BCA6-92AA-4B50-B9EB-09F733B41628}"/>
    <hyperlink ref="D35" r:id="rId5" xr:uid="{51A3F263-FFFB-4132-B3B4-602E8EC7ED60}"/>
  </hyperlinks>
  <pageMargins left="0.7" right="0.7" top="0.75" bottom="0.75" header="0.3" footer="0.3"/>
  <tableParts count="1"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293A-388D-4627-A98E-0964D6189C08}">
  <dimension ref="A1:H36"/>
  <sheetViews>
    <sheetView workbookViewId="0">
      <selection activeCell="E9" sqref="E9"/>
    </sheetView>
  </sheetViews>
  <sheetFormatPr defaultRowHeight="14.5" x14ac:dyDescent="0.35"/>
  <cols>
    <col min="1" max="1" width="17.54296875" customWidth="1"/>
    <col min="2" max="2" width="18.6328125" customWidth="1"/>
    <col min="3" max="3" width="30.36328125" customWidth="1"/>
    <col min="4" max="4" width="18" customWidth="1"/>
    <col min="5" max="5" width="25.81640625" customWidth="1"/>
    <col min="6" max="6" width="25" customWidth="1"/>
    <col min="8" max="8" width="14.81640625" customWidth="1"/>
  </cols>
  <sheetData>
    <row r="1" spans="1:8" ht="15" thickBot="1" x14ac:dyDescent="0.4">
      <c r="A1" s="26" t="s">
        <v>0</v>
      </c>
      <c r="B1" s="26" t="s">
        <v>406</v>
      </c>
      <c r="C1" s="26" t="s">
        <v>405</v>
      </c>
      <c r="D1" s="22" t="s">
        <v>404</v>
      </c>
      <c r="E1" s="26" t="s">
        <v>189</v>
      </c>
      <c r="F1" s="26" t="s">
        <v>190</v>
      </c>
      <c r="G1" s="26" t="s">
        <v>117</v>
      </c>
      <c r="H1" s="26" t="s">
        <v>120</v>
      </c>
    </row>
    <row r="2" spans="1:8" ht="15" thickBot="1" x14ac:dyDescent="0.4">
      <c r="A2" s="38" t="s">
        <v>394</v>
      </c>
      <c r="B2" s="49">
        <v>22000000</v>
      </c>
      <c r="C2" s="26">
        <v>1.3349</v>
      </c>
      <c r="D2" s="48">
        <f>Tabel28[[#This Row],[Value GBP]]*Tabel28[[#This Row],[Exchange rate (avg. of year)]]</f>
        <v>29367800</v>
      </c>
      <c r="E2" s="53" t="s">
        <v>118</v>
      </c>
      <c r="F2" s="26" t="s">
        <v>118</v>
      </c>
      <c r="G2" s="26" t="s">
        <v>118</v>
      </c>
      <c r="H2" s="26" t="s">
        <v>400</v>
      </c>
    </row>
    <row r="3" spans="1:8" ht="15" thickBot="1" x14ac:dyDescent="0.4">
      <c r="A3" s="38" t="s">
        <v>391</v>
      </c>
      <c r="B3" s="49">
        <v>3500000</v>
      </c>
      <c r="C3" s="26">
        <v>1.5285</v>
      </c>
      <c r="D3" s="48">
        <f>Tabel28[[#This Row],[Value GBP]]*Tabel28[[#This Row],[Exchange rate (avg. of year)]]</f>
        <v>5349750</v>
      </c>
      <c r="E3" s="51" t="s">
        <v>118</v>
      </c>
      <c r="F3" s="26" t="s">
        <v>119</v>
      </c>
      <c r="G3" s="26" t="s">
        <v>118</v>
      </c>
      <c r="H3" s="26" t="s">
        <v>175</v>
      </c>
    </row>
    <row r="4" spans="1:8" ht="15" thickBot="1" x14ac:dyDescent="0.4">
      <c r="A4" s="38" t="s">
        <v>388</v>
      </c>
      <c r="B4" s="49">
        <v>36720000</v>
      </c>
      <c r="C4" s="26">
        <v>1.2837000000000001</v>
      </c>
      <c r="D4" s="48">
        <f>Tabel28[[#This Row],[Value GBP]]*Tabel28[[#This Row],[Exchange rate (avg. of year)]]</f>
        <v>47137464</v>
      </c>
      <c r="E4" s="52" t="s">
        <v>118</v>
      </c>
      <c r="F4" s="26" t="s">
        <v>118</v>
      </c>
      <c r="G4" s="26" t="s">
        <v>118</v>
      </c>
      <c r="H4" s="26" t="s">
        <v>400</v>
      </c>
    </row>
    <row r="5" spans="1:8" ht="15" thickBot="1" x14ac:dyDescent="0.4">
      <c r="A5" s="38" t="s">
        <v>385</v>
      </c>
      <c r="B5" s="49">
        <v>3500000</v>
      </c>
      <c r="C5" s="26">
        <v>1.5285</v>
      </c>
      <c r="D5" s="48">
        <f>Tabel28[[#This Row],[Value GBP]]*Tabel28[[#This Row],[Exchange rate (avg. of year)]]</f>
        <v>5349750</v>
      </c>
      <c r="E5" s="51" t="s">
        <v>118</v>
      </c>
      <c r="F5" s="26" t="s">
        <v>118</v>
      </c>
      <c r="G5" s="26" t="s">
        <v>118</v>
      </c>
      <c r="H5" s="26" t="s">
        <v>398</v>
      </c>
    </row>
    <row r="6" spans="1:8" ht="15" thickBot="1" x14ac:dyDescent="0.4">
      <c r="A6" s="38" t="s">
        <v>382</v>
      </c>
      <c r="B6" s="49">
        <v>23000000</v>
      </c>
      <c r="C6" s="26">
        <v>1.3552</v>
      </c>
      <c r="D6" s="48">
        <f>Tabel28[[#This Row],[Value GBP]]*Tabel28[[#This Row],[Exchange rate (avg. of year)]]</f>
        <v>31169600</v>
      </c>
      <c r="E6" s="52" t="s">
        <v>118</v>
      </c>
      <c r="F6" s="26" t="s">
        <v>119</v>
      </c>
      <c r="G6" s="26" t="s">
        <v>119</v>
      </c>
      <c r="H6" s="26" t="s">
        <v>140</v>
      </c>
    </row>
    <row r="7" spans="1:8" ht="15" thickBot="1" x14ac:dyDescent="0.4">
      <c r="A7" s="38" t="s">
        <v>379</v>
      </c>
      <c r="B7" s="49" t="s">
        <v>403</v>
      </c>
      <c r="C7" s="26">
        <v>1.2771999999999999</v>
      </c>
      <c r="D7" s="48">
        <v>153132000</v>
      </c>
      <c r="E7" s="51" t="s">
        <v>118</v>
      </c>
      <c r="F7" s="26" t="s">
        <v>118</v>
      </c>
      <c r="G7" s="26" t="s">
        <v>119</v>
      </c>
      <c r="H7" s="26" t="s">
        <v>140</v>
      </c>
    </row>
    <row r="8" spans="1:8" ht="15" thickBot="1" x14ac:dyDescent="0.4">
      <c r="A8" s="38" t="s">
        <v>376</v>
      </c>
      <c r="B8" s="49" t="s">
        <v>403</v>
      </c>
      <c r="C8" s="26">
        <v>1.3349</v>
      </c>
      <c r="D8" s="48">
        <v>118426550</v>
      </c>
      <c r="E8" s="51" t="s">
        <v>118</v>
      </c>
      <c r="F8" s="26" t="s">
        <v>119</v>
      </c>
      <c r="G8" s="26" t="s">
        <v>118</v>
      </c>
      <c r="H8" s="26" t="s">
        <v>400</v>
      </c>
    </row>
    <row r="9" spans="1:8" ht="15" thickBot="1" x14ac:dyDescent="0.4">
      <c r="A9" s="38" t="s">
        <v>372</v>
      </c>
      <c r="B9" s="49">
        <v>10000000</v>
      </c>
      <c r="C9" s="26">
        <v>1.2837000000000001</v>
      </c>
      <c r="D9" s="48">
        <f>Tabel28[[#This Row],[Value GBP]]*Tabel28[[#This Row],[Exchange rate (avg. of year)]]</f>
        <v>12837000</v>
      </c>
      <c r="E9" s="51" t="s">
        <v>118</v>
      </c>
      <c r="F9" s="26" t="s">
        <v>118</v>
      </c>
      <c r="G9" s="26" t="s">
        <v>119</v>
      </c>
      <c r="H9" s="26" t="s">
        <v>140</v>
      </c>
    </row>
    <row r="10" spans="1:8" ht="15" thickBot="1" x14ac:dyDescent="0.4">
      <c r="A10" s="38" t="s">
        <v>369</v>
      </c>
      <c r="B10" s="49">
        <v>32000000</v>
      </c>
      <c r="C10" s="26">
        <v>1.3349</v>
      </c>
      <c r="D10" s="48">
        <f>Tabel28[[#This Row],[Value GBP]]*Tabel28[[#This Row],[Exchange rate (avg. of year)]]</f>
        <v>42716800</v>
      </c>
      <c r="E10" s="50" t="s">
        <v>118</v>
      </c>
      <c r="F10" s="26" t="s">
        <v>119</v>
      </c>
      <c r="G10" s="26" t="s">
        <v>118</v>
      </c>
      <c r="H10" s="26" t="s">
        <v>401</v>
      </c>
    </row>
    <row r="11" spans="1:8" ht="15" thickBot="1" x14ac:dyDescent="0.4">
      <c r="A11" s="38" t="s">
        <v>366</v>
      </c>
      <c r="B11" s="49">
        <v>3200000</v>
      </c>
      <c r="C11" s="26">
        <v>1.3349</v>
      </c>
      <c r="D11" s="48">
        <f>Tabel28[[#This Row],[Value GBP]]*Tabel28[[#This Row],[Exchange rate (avg. of year)]]</f>
        <v>4271680</v>
      </c>
      <c r="E11" s="38" t="s">
        <v>118</v>
      </c>
      <c r="F11" s="26" t="s">
        <v>119</v>
      </c>
      <c r="G11" s="26" t="s">
        <v>119</v>
      </c>
      <c r="H11" s="26" t="s">
        <v>140</v>
      </c>
    </row>
    <row r="12" spans="1:8" ht="15" thickBot="1" x14ac:dyDescent="0.4">
      <c r="A12" s="38" t="s">
        <v>363</v>
      </c>
      <c r="B12" s="49" t="s">
        <v>403</v>
      </c>
      <c r="C12" s="26"/>
      <c r="D12" s="48">
        <v>14600000</v>
      </c>
      <c r="E12" s="38" t="s">
        <v>118</v>
      </c>
      <c r="F12" s="26" t="s">
        <v>119</v>
      </c>
      <c r="G12" s="26" t="s">
        <v>118</v>
      </c>
      <c r="H12" s="26" t="s">
        <v>399</v>
      </c>
    </row>
    <row r="13" spans="1:8" ht="15" thickBot="1" x14ac:dyDescent="0.4">
      <c r="A13" s="38" t="s">
        <v>360</v>
      </c>
      <c r="B13" s="49">
        <v>1000000</v>
      </c>
      <c r="C13" s="26">
        <v>1.3552</v>
      </c>
      <c r="D13" s="48">
        <f>Tabel28[[#This Row],[Value GBP]]*Tabel28[[#This Row],[Exchange rate (avg. of year)]]</f>
        <v>1355200</v>
      </c>
      <c r="E13" s="38" t="s">
        <v>118</v>
      </c>
      <c r="F13" s="26" t="s">
        <v>119</v>
      </c>
      <c r="G13" s="26" t="s">
        <v>118</v>
      </c>
      <c r="H13" s="26" t="s">
        <v>397</v>
      </c>
    </row>
    <row r="14" spans="1:8" ht="15" thickBot="1" x14ac:dyDescent="0.4">
      <c r="A14" s="38" t="s">
        <v>357</v>
      </c>
      <c r="B14" s="49">
        <v>15000000</v>
      </c>
      <c r="C14" s="26">
        <v>1.3552</v>
      </c>
      <c r="D14" s="48">
        <f>Tabel28[[#This Row],[Value GBP]]*Tabel28[[#This Row],[Exchange rate (avg. of year)]]</f>
        <v>20328000</v>
      </c>
      <c r="E14" s="50" t="s">
        <v>118</v>
      </c>
      <c r="F14" s="26" t="s">
        <v>119</v>
      </c>
      <c r="G14" s="26" t="s">
        <v>118</v>
      </c>
      <c r="H14" s="26" t="s">
        <v>123</v>
      </c>
    </row>
    <row r="15" spans="1:8" ht="15" thickBot="1" x14ac:dyDescent="0.4">
      <c r="A15" s="38" t="s">
        <v>354</v>
      </c>
      <c r="B15" s="49">
        <v>20000000</v>
      </c>
      <c r="C15" s="26">
        <v>1.2837000000000001</v>
      </c>
      <c r="D15" s="48">
        <f>Tabel28[[#This Row],[Value GBP]]*Tabel28[[#This Row],[Exchange rate (avg. of year)]]</f>
        <v>25674000</v>
      </c>
      <c r="E15" s="38" t="s">
        <v>118</v>
      </c>
      <c r="F15" s="26" t="s">
        <v>119</v>
      </c>
      <c r="G15" s="26" t="s">
        <v>119</v>
      </c>
      <c r="H15" s="26" t="s">
        <v>140</v>
      </c>
    </row>
    <row r="16" spans="1:8" ht="15" thickBot="1" x14ac:dyDescent="0.4">
      <c r="A16" s="38" t="s">
        <v>351</v>
      </c>
      <c r="B16" s="49">
        <v>147000000</v>
      </c>
      <c r="C16" s="26">
        <v>1.5285</v>
      </c>
      <c r="D16" s="48">
        <f>Tabel28[[#This Row],[Value GBP]]*Tabel28[[#This Row],[Exchange rate (avg. of year)]]</f>
        <v>224689500</v>
      </c>
      <c r="E16" s="38" t="s">
        <v>119</v>
      </c>
      <c r="F16" s="26" t="s">
        <v>118</v>
      </c>
      <c r="G16" s="26" t="s">
        <v>118</v>
      </c>
      <c r="H16" s="26" t="s">
        <v>132</v>
      </c>
    </row>
    <row r="17" spans="1:8" ht="15" thickBot="1" x14ac:dyDescent="0.4">
      <c r="A17" s="38" t="s">
        <v>348</v>
      </c>
      <c r="B17" s="49">
        <v>4000000</v>
      </c>
      <c r="C17" s="26">
        <v>1.2771999999999999</v>
      </c>
      <c r="D17" s="48">
        <f>Tabel28[[#This Row],[Value GBP]]*Tabel28[[#This Row],[Exchange rate (avg. of year)]]</f>
        <v>5108800</v>
      </c>
      <c r="E17" s="38" t="s">
        <v>119</v>
      </c>
      <c r="F17" s="26" t="s">
        <v>118</v>
      </c>
      <c r="G17" s="26" t="s">
        <v>119</v>
      </c>
      <c r="H17" s="26" t="s">
        <v>140</v>
      </c>
    </row>
    <row r="18" spans="1:8" ht="15" thickBot="1" x14ac:dyDescent="0.4">
      <c r="A18" s="38" t="s">
        <v>345</v>
      </c>
      <c r="B18" s="49" t="s">
        <v>90</v>
      </c>
      <c r="C18" s="26"/>
      <c r="D18" s="48" t="s">
        <v>90</v>
      </c>
      <c r="E18" s="38" t="s">
        <v>118</v>
      </c>
      <c r="F18" s="26" t="s">
        <v>119</v>
      </c>
      <c r="G18" s="26" t="s">
        <v>119</v>
      </c>
      <c r="H18" s="26" t="s">
        <v>140</v>
      </c>
    </row>
    <row r="19" spans="1:8" ht="15" thickBot="1" x14ac:dyDescent="0.4">
      <c r="A19" s="38" t="s">
        <v>342</v>
      </c>
      <c r="B19" s="49">
        <v>10800000</v>
      </c>
      <c r="C19" s="26">
        <v>1.2771999999999999</v>
      </c>
      <c r="D19" s="48">
        <f>Tabel28[[#This Row],[Value GBP]]*Tabel28[[#This Row],[Exchange rate (avg. of year)]]</f>
        <v>13793759.999999998</v>
      </c>
      <c r="E19" s="38" t="s">
        <v>119</v>
      </c>
      <c r="F19" s="26" t="s">
        <v>118</v>
      </c>
      <c r="G19" s="26" t="s">
        <v>119</v>
      </c>
      <c r="H19" s="26" t="s">
        <v>140</v>
      </c>
    </row>
    <row r="20" spans="1:8" ht="15" thickBot="1" x14ac:dyDescent="0.4">
      <c r="A20" s="38" t="s">
        <v>339</v>
      </c>
      <c r="B20" s="49">
        <v>1700000</v>
      </c>
      <c r="C20" s="26">
        <v>1.2771999999999999</v>
      </c>
      <c r="D20" s="48">
        <f>Tabel28[[#This Row],[Value GBP]]*Tabel28[[#This Row],[Exchange rate (avg. of year)]]</f>
        <v>2171240</v>
      </c>
      <c r="E20" s="38" t="s">
        <v>118</v>
      </c>
      <c r="F20" s="26" t="s">
        <v>119</v>
      </c>
      <c r="G20" s="26" t="s">
        <v>119</v>
      </c>
      <c r="H20" s="26" t="s">
        <v>140</v>
      </c>
    </row>
    <row r="21" spans="1:8" ht="15" thickBot="1" x14ac:dyDescent="0.4">
      <c r="A21" s="38" t="s">
        <v>336</v>
      </c>
      <c r="B21" s="49">
        <v>17000000</v>
      </c>
      <c r="C21" s="26">
        <v>1.2837000000000001</v>
      </c>
      <c r="D21" s="48">
        <f>Tabel28[[#This Row],[Value GBP]]*Tabel28[[#This Row],[Exchange rate (avg. of year)]]</f>
        <v>21822900</v>
      </c>
      <c r="E21" s="38" t="s">
        <v>118</v>
      </c>
      <c r="F21" s="26" t="s">
        <v>118</v>
      </c>
      <c r="G21" s="26" t="s">
        <v>119</v>
      </c>
      <c r="H21" s="26" t="s">
        <v>140</v>
      </c>
    </row>
    <row r="22" spans="1:8" ht="15" thickBot="1" x14ac:dyDescent="0.4">
      <c r="A22" s="38" t="s">
        <v>333</v>
      </c>
      <c r="B22" s="49">
        <v>700000</v>
      </c>
      <c r="C22" s="26">
        <v>1.3349</v>
      </c>
      <c r="D22" s="48">
        <f>Tabel28[[#This Row],[Value GBP]]*Tabel28[[#This Row],[Exchange rate (avg. of year)]]</f>
        <v>934430</v>
      </c>
      <c r="E22" s="38" t="s">
        <v>118</v>
      </c>
      <c r="F22" s="26" t="s">
        <v>119</v>
      </c>
      <c r="G22" s="26" t="s">
        <v>119</v>
      </c>
      <c r="H22" s="26" t="s">
        <v>140</v>
      </c>
    </row>
    <row r="23" spans="1:8" ht="15" thickBot="1" x14ac:dyDescent="0.4">
      <c r="A23" s="38" t="s">
        <v>330</v>
      </c>
      <c r="B23" s="49">
        <v>1050000</v>
      </c>
      <c r="C23" s="26">
        <v>1.3349</v>
      </c>
      <c r="D23" s="48">
        <f>Tabel28[[#This Row],[Value GBP]]*Tabel28[[#This Row],[Exchange rate (avg. of year)]]</f>
        <v>1401645</v>
      </c>
      <c r="E23" s="38" t="s">
        <v>118</v>
      </c>
      <c r="F23" s="26" t="s">
        <v>118</v>
      </c>
      <c r="G23" s="26" t="s">
        <v>119</v>
      </c>
      <c r="H23" s="26" t="s">
        <v>140</v>
      </c>
    </row>
    <row r="24" spans="1:8" ht="15" thickBot="1" x14ac:dyDescent="0.4">
      <c r="A24" s="38" t="s">
        <v>327</v>
      </c>
      <c r="B24" s="49">
        <v>13500000</v>
      </c>
      <c r="C24" s="26">
        <v>1.2837000000000001</v>
      </c>
      <c r="D24" s="48">
        <f>Tabel28[[#This Row],[Value GBP]]*Tabel28[[#This Row],[Exchange rate (avg. of year)]]</f>
        <v>17329950</v>
      </c>
      <c r="E24" s="38" t="s">
        <v>118</v>
      </c>
      <c r="F24" s="26" t="s">
        <v>119</v>
      </c>
      <c r="G24" s="26" t="s">
        <v>119</v>
      </c>
      <c r="H24" s="26" t="s">
        <v>140</v>
      </c>
    </row>
    <row r="25" spans="1:8" ht="15" thickBot="1" x14ac:dyDescent="0.4">
      <c r="A25" s="38" t="s">
        <v>324</v>
      </c>
      <c r="B25" s="49">
        <v>100250000</v>
      </c>
      <c r="C25" s="26">
        <v>1.2889999999999999</v>
      </c>
      <c r="D25" s="48">
        <f>Tabel28[[#This Row],[Value GBP]]*Tabel28[[#This Row],[Exchange rate (avg. of year)]]</f>
        <v>129222249.99999999</v>
      </c>
      <c r="E25" s="38" t="s">
        <v>118</v>
      </c>
      <c r="F25" s="26" t="s">
        <v>118</v>
      </c>
      <c r="G25" s="26" t="s">
        <v>118</v>
      </c>
      <c r="H25" s="26" t="s">
        <v>124</v>
      </c>
    </row>
    <row r="26" spans="1:8" ht="15" thickBot="1" x14ac:dyDescent="0.4">
      <c r="A26" s="38" t="s">
        <v>322</v>
      </c>
      <c r="B26" s="49" t="s">
        <v>403</v>
      </c>
      <c r="C26" s="26"/>
      <c r="D26" s="48">
        <v>44000000</v>
      </c>
      <c r="E26" s="38" t="s">
        <v>118</v>
      </c>
      <c r="F26" s="26" t="s">
        <v>118</v>
      </c>
      <c r="G26" s="26" t="s">
        <v>119</v>
      </c>
      <c r="H26" s="26" t="s">
        <v>140</v>
      </c>
    </row>
    <row r="27" spans="1:8" ht="15" thickBot="1" x14ac:dyDescent="0.4">
      <c r="A27" s="38" t="s">
        <v>321</v>
      </c>
      <c r="B27" s="49">
        <v>35615000</v>
      </c>
      <c r="C27" s="26">
        <v>1.5285</v>
      </c>
      <c r="D27" s="48">
        <f>Tabel28[[#This Row],[Value GBP]]*Tabel28[[#This Row],[Exchange rate (avg. of year)]]</f>
        <v>54437527.5</v>
      </c>
      <c r="E27" s="38" t="s">
        <v>118</v>
      </c>
      <c r="F27" s="26" t="s">
        <v>119</v>
      </c>
      <c r="G27" s="26" t="s">
        <v>118</v>
      </c>
      <c r="H27" s="26" t="s">
        <v>132</v>
      </c>
    </row>
    <row r="28" spans="1:8" ht="15" thickBot="1" x14ac:dyDescent="0.4">
      <c r="A28" s="38" t="s">
        <v>318</v>
      </c>
      <c r="B28" s="49">
        <v>874062</v>
      </c>
      <c r="C28" s="26">
        <v>1.2837000000000001</v>
      </c>
      <c r="D28" s="48">
        <f>Tabel28[[#This Row],[Value GBP]]*Tabel28[[#This Row],[Exchange rate (avg. of year)]]</f>
        <v>1122033.3894</v>
      </c>
      <c r="E28" s="38" t="s">
        <v>118</v>
      </c>
      <c r="F28" s="26" t="s">
        <v>119</v>
      </c>
      <c r="G28" s="26" t="s">
        <v>119</v>
      </c>
      <c r="H28" s="26" t="s">
        <v>140</v>
      </c>
    </row>
    <row r="29" spans="1:8" ht="15" thickBot="1" x14ac:dyDescent="0.4">
      <c r="A29" s="38" t="s">
        <v>315</v>
      </c>
      <c r="B29" s="49">
        <v>1000000</v>
      </c>
      <c r="C29" s="26">
        <v>1.2837000000000001</v>
      </c>
      <c r="D29" s="48">
        <f>Tabel28[[#This Row],[Value GBP]]*Tabel28[[#This Row],[Exchange rate (avg. of year)]]</f>
        <v>1283700</v>
      </c>
      <c r="E29" s="38" t="s">
        <v>118</v>
      </c>
      <c r="F29" s="26" t="s">
        <v>118</v>
      </c>
      <c r="G29" s="26" t="s">
        <v>119</v>
      </c>
      <c r="H29" s="26" t="s">
        <v>140</v>
      </c>
    </row>
    <row r="30" spans="1:8" ht="15" thickBot="1" x14ac:dyDescent="0.4">
      <c r="A30" s="38" t="s">
        <v>312</v>
      </c>
      <c r="B30" s="49">
        <v>8000000</v>
      </c>
      <c r="C30" s="26">
        <v>1.3349</v>
      </c>
      <c r="D30" s="48">
        <f>Tabel28[[#This Row],[Value GBP]]*Tabel28[[#This Row],[Exchange rate (avg. of year)]]</f>
        <v>10679200</v>
      </c>
      <c r="E30" s="38" t="s">
        <v>118</v>
      </c>
      <c r="F30" s="26" t="s">
        <v>119</v>
      </c>
      <c r="G30" s="26" t="s">
        <v>118</v>
      </c>
      <c r="H30" s="26" t="s">
        <v>401</v>
      </c>
    </row>
    <row r="31" spans="1:8" ht="15" thickBot="1" x14ac:dyDescent="0.4">
      <c r="A31" s="38" t="s">
        <v>309</v>
      </c>
      <c r="B31" s="49">
        <v>50000000</v>
      </c>
      <c r="C31" s="26">
        <v>1.2771999999999999</v>
      </c>
      <c r="D31" s="48">
        <f>Tabel28[[#This Row],[Value GBP]]*Tabel28[[#This Row],[Exchange rate (avg. of year)]]</f>
        <v>63859999.999999993</v>
      </c>
      <c r="E31" s="38" t="s">
        <v>118</v>
      </c>
      <c r="F31" s="26" t="s">
        <v>119</v>
      </c>
      <c r="G31" s="26" t="s">
        <v>119</v>
      </c>
      <c r="H31" s="26" t="s">
        <v>140</v>
      </c>
    </row>
    <row r="32" spans="1:8" ht="15" thickBot="1" x14ac:dyDescent="0.4">
      <c r="A32" s="38" t="s">
        <v>306</v>
      </c>
      <c r="B32" s="49">
        <v>412000</v>
      </c>
      <c r="C32" s="26">
        <v>1.2771999999999999</v>
      </c>
      <c r="D32" s="48">
        <f>Tabel28[[#This Row],[Value GBP]]*Tabel28[[#This Row],[Exchange rate (avg. of year)]]</f>
        <v>526206.39999999991</v>
      </c>
      <c r="E32" s="38" t="s">
        <v>118</v>
      </c>
      <c r="F32" s="26" t="s">
        <v>119</v>
      </c>
      <c r="G32" s="26" t="s">
        <v>119</v>
      </c>
      <c r="H32" s="26" t="s">
        <v>140</v>
      </c>
    </row>
    <row r="33" spans="1:8" ht="15" thickBot="1" x14ac:dyDescent="0.4">
      <c r="A33" s="38" t="s">
        <v>303</v>
      </c>
      <c r="B33" s="49">
        <v>10900000</v>
      </c>
      <c r="C33" s="26">
        <v>1.2771999999999999</v>
      </c>
      <c r="D33" s="48">
        <f>Tabel28[[#This Row],[Value GBP]]*Tabel28[[#This Row],[Exchange rate (avg. of year)]]</f>
        <v>13921479.999999998</v>
      </c>
      <c r="E33" s="38" t="s">
        <v>118</v>
      </c>
      <c r="F33" s="26" t="s">
        <v>119</v>
      </c>
      <c r="G33" s="26" t="s">
        <v>118</v>
      </c>
      <c r="H33" s="26" t="s">
        <v>187</v>
      </c>
    </row>
    <row r="34" spans="1:8" ht="15" thickBot="1" x14ac:dyDescent="0.4">
      <c r="A34" s="38" t="s">
        <v>300</v>
      </c>
      <c r="B34" s="49" t="s">
        <v>90</v>
      </c>
      <c r="C34" s="26"/>
      <c r="D34" s="48" t="s">
        <v>90</v>
      </c>
      <c r="E34" s="38" t="s">
        <v>118</v>
      </c>
      <c r="F34" s="26" t="s">
        <v>119</v>
      </c>
      <c r="G34" s="26" t="s">
        <v>119</v>
      </c>
      <c r="H34" s="26" t="s">
        <v>140</v>
      </c>
    </row>
    <row r="35" spans="1:8" ht="15" thickBot="1" x14ac:dyDescent="0.4">
      <c r="A35" s="38" t="s">
        <v>297</v>
      </c>
      <c r="B35" s="49">
        <v>12500000</v>
      </c>
      <c r="C35" s="26">
        <v>1.3349</v>
      </c>
      <c r="D35" s="48">
        <f>Tabel28[[#This Row],[Value GBP]]*Tabel28[[#This Row],[Exchange rate (avg. of year)]]</f>
        <v>16686250</v>
      </c>
      <c r="E35" s="38" t="s">
        <v>118</v>
      </c>
      <c r="F35" s="26" t="s">
        <v>119</v>
      </c>
      <c r="G35" s="26" t="s">
        <v>119</v>
      </c>
      <c r="H35" s="26" t="s">
        <v>140</v>
      </c>
    </row>
    <row r="36" spans="1:8" x14ac:dyDescent="0.35">
      <c r="A36" s="47"/>
      <c r="D36" s="46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CFDED-8B74-4B56-BD29-667D5F923379}">
  <dimension ref="A1:C14"/>
  <sheetViews>
    <sheetView workbookViewId="0">
      <selection activeCell="F21" sqref="F21"/>
    </sheetView>
  </sheetViews>
  <sheetFormatPr defaultRowHeight="14.5" x14ac:dyDescent="0.35"/>
  <cols>
    <col min="1" max="1" width="15.36328125" customWidth="1"/>
    <col min="2" max="2" width="9.1796875" customWidth="1"/>
    <col min="3" max="3" width="29.36328125" customWidth="1"/>
  </cols>
  <sheetData>
    <row r="1" spans="1:3" x14ac:dyDescent="0.35">
      <c r="A1" s="26" t="s">
        <v>170</v>
      </c>
      <c r="B1" s="26" t="s">
        <v>141</v>
      </c>
      <c r="C1" s="26" t="s">
        <v>166</v>
      </c>
    </row>
    <row r="2" spans="1:3" x14ac:dyDescent="0.35">
      <c r="A2" s="26" t="s">
        <v>402</v>
      </c>
      <c r="B2" s="26">
        <v>9</v>
      </c>
      <c r="C2" s="27">
        <f>Tabel37[[#This Row],[Count]]/34</f>
        <v>0.26470588235294118</v>
      </c>
    </row>
    <row r="3" spans="1:3" x14ac:dyDescent="0.35">
      <c r="A3" s="26" t="s">
        <v>401</v>
      </c>
      <c r="B3" s="26">
        <v>4</v>
      </c>
      <c r="C3" s="27">
        <f>Tabel37[[#This Row],[Count]]/34</f>
        <v>0.11764705882352941</v>
      </c>
    </row>
    <row r="4" spans="1:3" x14ac:dyDescent="0.35">
      <c r="A4" s="26" t="s">
        <v>187</v>
      </c>
      <c r="B4" s="26">
        <v>4</v>
      </c>
      <c r="C4" s="27">
        <f>Tabel37[[#This Row],[Count]]/34</f>
        <v>0.11764705882352941</v>
      </c>
    </row>
    <row r="5" spans="1:3" x14ac:dyDescent="0.35">
      <c r="A5" s="26" t="s">
        <v>400</v>
      </c>
      <c r="B5" s="26">
        <v>3</v>
      </c>
      <c r="C5" s="27">
        <f>Tabel37[[#This Row],[Count]]/34</f>
        <v>8.8235294117647065E-2</v>
      </c>
    </row>
    <row r="6" spans="1:3" x14ac:dyDescent="0.35">
      <c r="A6" s="26" t="s">
        <v>399</v>
      </c>
      <c r="B6" s="26">
        <v>3</v>
      </c>
      <c r="C6" s="27">
        <f>Tabel37[[#This Row],[Count]]/34</f>
        <v>8.8235294117647065E-2</v>
      </c>
    </row>
    <row r="7" spans="1:3" x14ac:dyDescent="0.35">
      <c r="A7" s="26" t="s">
        <v>175</v>
      </c>
      <c r="B7" s="26">
        <v>2</v>
      </c>
      <c r="C7" s="27">
        <f>Tabel37[[#This Row],[Count]]/34</f>
        <v>5.8823529411764705E-2</v>
      </c>
    </row>
    <row r="8" spans="1:3" x14ac:dyDescent="0.35">
      <c r="A8" s="26" t="s">
        <v>121</v>
      </c>
      <c r="B8" s="26">
        <v>2</v>
      </c>
      <c r="C8" s="27">
        <f>Tabel37[[#This Row],[Count]]/34</f>
        <v>5.8823529411764705E-2</v>
      </c>
    </row>
    <row r="9" spans="1:3" x14ac:dyDescent="0.35">
      <c r="A9" s="26" t="s">
        <v>132</v>
      </c>
      <c r="B9" s="26">
        <v>2</v>
      </c>
      <c r="C9" s="27">
        <f>Tabel37[[#This Row],[Count]]/34</f>
        <v>5.8823529411764705E-2</v>
      </c>
    </row>
    <row r="10" spans="1:3" x14ac:dyDescent="0.35">
      <c r="A10" s="26" t="s">
        <v>398</v>
      </c>
      <c r="B10" s="26">
        <v>1</v>
      </c>
      <c r="C10" s="27">
        <f>Tabel37[[#This Row],[Count]]/34</f>
        <v>2.9411764705882353E-2</v>
      </c>
    </row>
    <row r="11" spans="1:3" x14ac:dyDescent="0.35">
      <c r="A11" s="26" t="s">
        <v>397</v>
      </c>
      <c r="B11" s="26">
        <v>1</v>
      </c>
      <c r="C11" s="27">
        <f>Tabel37[[#This Row],[Count]]/34</f>
        <v>2.9411764705882353E-2</v>
      </c>
    </row>
    <row r="12" spans="1:3" x14ac:dyDescent="0.35">
      <c r="A12" s="26" t="s">
        <v>123</v>
      </c>
      <c r="B12" s="26">
        <v>1</v>
      </c>
      <c r="C12" s="27">
        <f>Tabel37[[#This Row],[Count]]/34</f>
        <v>2.9411764705882353E-2</v>
      </c>
    </row>
    <row r="13" spans="1:3" x14ac:dyDescent="0.35">
      <c r="A13" s="26" t="s">
        <v>396</v>
      </c>
      <c r="B13" s="26">
        <v>1</v>
      </c>
      <c r="C13" s="27">
        <f>Tabel37[[#This Row],[Count]]/34</f>
        <v>2.9411764705882353E-2</v>
      </c>
    </row>
    <row r="14" spans="1:3" x14ac:dyDescent="0.35">
      <c r="A14" s="26" t="s">
        <v>124</v>
      </c>
      <c r="B14" s="26">
        <v>1</v>
      </c>
      <c r="C14" s="27">
        <f>Tabel37[[#This Row],[Count]]/34</f>
        <v>2.9411764705882353E-2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US-Case sources</vt:lpstr>
      <vt:lpstr>US-Value_RC_PEP_GTO</vt:lpstr>
      <vt:lpstr>US-Money origin</vt:lpstr>
      <vt:lpstr>US-ML typologies</vt:lpstr>
      <vt:lpstr>US-Gatekeepers</vt:lpstr>
      <vt:lpstr>UK</vt:lpstr>
      <vt:lpstr>UK-Case sources</vt:lpstr>
      <vt:lpstr>UK-Value_RC_PEP</vt:lpstr>
      <vt:lpstr>UK-Money origin</vt:lpstr>
      <vt:lpstr>UK-ML typologies</vt:lpstr>
      <vt:lpstr>UK-Gatekeepers</vt:lpstr>
      <vt:lpstr>CA</vt:lpstr>
      <vt:lpstr>CA-Case Sources</vt:lpstr>
      <vt:lpstr>CA-Value_RC_PEP</vt:lpstr>
      <vt:lpstr>CA-Money origin</vt:lpstr>
      <vt:lpstr>CA-ML typologies</vt:lpstr>
      <vt:lpstr>CA-Gatekeepers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Kaisa de Bel</dc:creator>
  <cp:lastModifiedBy>Kaisa de Bel</cp:lastModifiedBy>
  <dcterms:created xsi:type="dcterms:W3CDTF">2021-08-09T19:44:32Z</dcterms:created>
  <dcterms:modified xsi:type="dcterms:W3CDTF">2021-08-11T13:07:54Z</dcterms:modified>
</cp:coreProperties>
</file>